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Midden NL competitie\"/>
    </mc:Choice>
  </mc:AlternateContent>
  <xr:revisionPtr revIDLastSave="0" documentId="13_ncr:1_{E8477472-FB48-4DEA-B932-E0962815A689}" xr6:coauthVersionLast="47" xr6:coauthVersionMax="47" xr10:uidLastSave="{00000000-0000-0000-0000-000000000000}"/>
  <bookViews>
    <workbookView xWindow="-120" yWindow="-120" windowWidth="24240" windowHeight="13140" xr2:uid="{D029FC46-88A3-4F05-9D2E-3FDDCDCB7B66}"/>
  </bookViews>
  <sheets>
    <sheet name="12 juni" sheetId="4" r:id="rId1"/>
    <sheet name="8 mei" sheetId="3" r:id="rId2"/>
    <sheet name="10 apr 21" sheetId="2" r:id="rId3"/>
    <sheet name="20 mrt 2021" sheetId="1" r:id="rId4"/>
  </sheets>
  <externalReferences>
    <externalReference r:id="rId5"/>
  </externalReferences>
  <definedNames>
    <definedName name="_xlnm._FilterDatabase" localSheetId="2" hidden="1">'10 apr 21'!$B$10:$M$40</definedName>
    <definedName name="_xlnm._FilterDatabase" localSheetId="1" hidden="1">'8 mei'!$B$68:$AK$68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9" i="4" l="1"/>
  <c r="AK39" i="4"/>
  <c r="AG39" i="4"/>
  <c r="AF39" i="4"/>
  <c r="AE39" i="4"/>
  <c r="AD39" i="4"/>
  <c r="AC39" i="4"/>
  <c r="AB39" i="4"/>
  <c r="AA39" i="4"/>
  <c r="Z39" i="4"/>
  <c r="Y39" i="4"/>
  <c r="X39" i="4"/>
  <c r="AO38" i="4"/>
  <c r="AK38" i="4"/>
  <c r="AG38" i="4"/>
  <c r="AF38" i="4"/>
  <c r="AE38" i="4"/>
  <c r="AD38" i="4"/>
  <c r="AC38" i="4"/>
  <c r="AB38" i="4"/>
  <c r="AA38" i="4"/>
  <c r="Z38" i="4"/>
  <c r="Y38" i="4"/>
  <c r="X38" i="4"/>
  <c r="AO37" i="4"/>
  <c r="AK37" i="4"/>
  <c r="AG37" i="4"/>
  <c r="AF37" i="4"/>
  <c r="AE37" i="4"/>
  <c r="AD37" i="4"/>
  <c r="AC37" i="4"/>
  <c r="AB37" i="4"/>
  <c r="AA37" i="4"/>
  <c r="Z37" i="4"/>
  <c r="Y37" i="4"/>
  <c r="X37" i="4"/>
  <c r="AO36" i="4"/>
  <c r="AK36" i="4"/>
  <c r="AG36" i="4"/>
  <c r="AF36" i="4"/>
  <c r="AE36" i="4"/>
  <c r="AD36" i="4"/>
  <c r="AC36" i="4"/>
  <c r="AB36" i="4"/>
  <c r="AA36" i="4"/>
  <c r="Z36" i="4"/>
  <c r="W36" i="4" s="1"/>
  <c r="Y36" i="4"/>
  <c r="X36" i="4"/>
  <c r="AO35" i="4"/>
  <c r="AK35" i="4"/>
  <c r="AG35" i="4"/>
  <c r="AF35" i="4"/>
  <c r="AE35" i="4"/>
  <c r="AD35" i="4"/>
  <c r="AC35" i="4"/>
  <c r="AB35" i="4"/>
  <c r="AA35" i="4"/>
  <c r="Z35" i="4"/>
  <c r="Y35" i="4"/>
  <c r="X35" i="4"/>
  <c r="AO34" i="4"/>
  <c r="AK34" i="4"/>
  <c r="AG34" i="4"/>
  <c r="AF34" i="4"/>
  <c r="AE34" i="4"/>
  <c r="AD34" i="4"/>
  <c r="AC34" i="4"/>
  <c r="AB34" i="4"/>
  <c r="AA34" i="4"/>
  <c r="Z34" i="4"/>
  <c r="Y34" i="4"/>
  <c r="X34" i="4"/>
  <c r="AO33" i="4"/>
  <c r="AK33" i="4"/>
  <c r="AG33" i="4"/>
  <c r="AF33" i="4"/>
  <c r="AE33" i="4"/>
  <c r="AD33" i="4"/>
  <c r="AC33" i="4"/>
  <c r="AB33" i="4"/>
  <c r="AA33" i="4"/>
  <c r="Z33" i="4"/>
  <c r="Y33" i="4"/>
  <c r="X33" i="4"/>
  <c r="AO32" i="4"/>
  <c r="AK32" i="4"/>
  <c r="AG32" i="4"/>
  <c r="AF32" i="4"/>
  <c r="AE32" i="4"/>
  <c r="AD32" i="4"/>
  <c r="AC32" i="4"/>
  <c r="AB32" i="4"/>
  <c r="AA32" i="4"/>
  <c r="Z32" i="4"/>
  <c r="W32" i="4" s="1"/>
  <c r="Y32" i="4"/>
  <c r="X32" i="4"/>
  <c r="AO31" i="4"/>
  <c r="AK31" i="4"/>
  <c r="AG31" i="4"/>
  <c r="AF31" i="4"/>
  <c r="AE31" i="4"/>
  <c r="AD31" i="4"/>
  <c r="AC31" i="4"/>
  <c r="AB31" i="4"/>
  <c r="AA31" i="4"/>
  <c r="Z31" i="4"/>
  <c r="Y31" i="4"/>
  <c r="X31" i="4"/>
  <c r="AO30" i="4"/>
  <c r="AK30" i="4"/>
  <c r="AG30" i="4"/>
  <c r="AF30" i="4"/>
  <c r="AE30" i="4"/>
  <c r="AD30" i="4"/>
  <c r="AC30" i="4"/>
  <c r="AB30" i="4"/>
  <c r="AA30" i="4"/>
  <c r="Z30" i="4"/>
  <c r="Y30" i="4"/>
  <c r="X30" i="4"/>
  <c r="AO29" i="4"/>
  <c r="AK29" i="4"/>
  <c r="AG29" i="4"/>
  <c r="AF29" i="4"/>
  <c r="AE29" i="4"/>
  <c r="AD29" i="4"/>
  <c r="AC29" i="4"/>
  <c r="AB29" i="4"/>
  <c r="AA29" i="4"/>
  <c r="Z29" i="4"/>
  <c r="Y29" i="4"/>
  <c r="X29" i="4"/>
  <c r="AO28" i="4"/>
  <c r="AK28" i="4"/>
  <c r="AG28" i="4"/>
  <c r="AF28" i="4"/>
  <c r="AE28" i="4"/>
  <c r="AD28" i="4"/>
  <c r="AC28" i="4"/>
  <c r="AB28" i="4"/>
  <c r="AA28" i="4"/>
  <c r="Z28" i="4"/>
  <c r="W28" i="4" s="1"/>
  <c r="Y28" i="4"/>
  <c r="X28" i="4"/>
  <c r="AO27" i="4"/>
  <c r="AK27" i="4"/>
  <c r="AG27" i="4"/>
  <c r="AF27" i="4"/>
  <c r="AE27" i="4"/>
  <c r="AD27" i="4"/>
  <c r="AC27" i="4"/>
  <c r="AB27" i="4"/>
  <c r="AA27" i="4"/>
  <c r="Z27" i="4"/>
  <c r="Y27" i="4"/>
  <c r="X27" i="4"/>
  <c r="AO26" i="4"/>
  <c r="AK26" i="4"/>
  <c r="AG26" i="4"/>
  <c r="AF26" i="4"/>
  <c r="AE26" i="4"/>
  <c r="AD26" i="4"/>
  <c r="AC26" i="4"/>
  <c r="AB26" i="4"/>
  <c r="AA26" i="4"/>
  <c r="Z26" i="4"/>
  <c r="Y26" i="4"/>
  <c r="X26" i="4"/>
  <c r="AO25" i="4"/>
  <c r="AK25" i="4"/>
  <c r="AG25" i="4"/>
  <c r="AF25" i="4"/>
  <c r="AE25" i="4"/>
  <c r="AD25" i="4"/>
  <c r="AC25" i="4"/>
  <c r="AB25" i="4"/>
  <c r="AA25" i="4"/>
  <c r="Z25" i="4"/>
  <c r="Y25" i="4"/>
  <c r="X25" i="4"/>
  <c r="AO24" i="4"/>
  <c r="AK24" i="4"/>
  <c r="AG24" i="4"/>
  <c r="AF24" i="4"/>
  <c r="AE24" i="4"/>
  <c r="AD24" i="4"/>
  <c r="AC24" i="4"/>
  <c r="AB24" i="4"/>
  <c r="AA24" i="4"/>
  <c r="Z24" i="4"/>
  <c r="Y24" i="4"/>
  <c r="X24" i="4"/>
  <c r="AO23" i="4"/>
  <c r="AK23" i="4"/>
  <c r="AG23" i="4"/>
  <c r="AF23" i="4"/>
  <c r="AE23" i="4"/>
  <c r="AD23" i="4"/>
  <c r="AC23" i="4"/>
  <c r="AB23" i="4"/>
  <c r="AA23" i="4"/>
  <c r="Z23" i="4"/>
  <c r="Y23" i="4"/>
  <c r="X23" i="4"/>
  <c r="AO22" i="4"/>
  <c r="AK22" i="4"/>
  <c r="AG22" i="4"/>
  <c r="AF22" i="4"/>
  <c r="AE22" i="4"/>
  <c r="AD22" i="4"/>
  <c r="AC22" i="4"/>
  <c r="AB22" i="4"/>
  <c r="AA22" i="4"/>
  <c r="Z22" i="4"/>
  <c r="Y22" i="4"/>
  <c r="X22" i="4"/>
  <c r="AO21" i="4"/>
  <c r="AK21" i="4"/>
  <c r="AG21" i="4"/>
  <c r="AF21" i="4"/>
  <c r="AE21" i="4"/>
  <c r="AD21" i="4"/>
  <c r="AC21" i="4"/>
  <c r="AB21" i="4"/>
  <c r="AA21" i="4"/>
  <c r="Z21" i="4"/>
  <c r="Y21" i="4"/>
  <c r="X21" i="4"/>
  <c r="AO20" i="4"/>
  <c r="AK20" i="4"/>
  <c r="AG20" i="4"/>
  <c r="AF20" i="4"/>
  <c r="AE20" i="4"/>
  <c r="AD20" i="4"/>
  <c r="AC20" i="4"/>
  <c r="AB20" i="4"/>
  <c r="AA20" i="4"/>
  <c r="Z20" i="4"/>
  <c r="Y20" i="4"/>
  <c r="X20" i="4"/>
  <c r="AO19" i="4"/>
  <c r="AK19" i="4"/>
  <c r="AG19" i="4"/>
  <c r="AF19" i="4"/>
  <c r="AE19" i="4"/>
  <c r="AD19" i="4"/>
  <c r="AC19" i="4"/>
  <c r="AB19" i="4"/>
  <c r="AA19" i="4"/>
  <c r="Z19" i="4"/>
  <c r="Y19" i="4"/>
  <c r="X19" i="4"/>
  <c r="AO18" i="4"/>
  <c r="AK18" i="4"/>
  <c r="AG18" i="4"/>
  <c r="AF18" i="4"/>
  <c r="AE18" i="4"/>
  <c r="AD18" i="4"/>
  <c r="AC18" i="4"/>
  <c r="AB18" i="4"/>
  <c r="AA18" i="4"/>
  <c r="Z18" i="4"/>
  <c r="Y18" i="4"/>
  <c r="X18" i="4"/>
  <c r="AO17" i="4"/>
  <c r="AK17" i="4"/>
  <c r="AG17" i="4"/>
  <c r="AF17" i="4"/>
  <c r="AE17" i="4"/>
  <c r="AD17" i="4"/>
  <c r="AC17" i="4"/>
  <c r="AB17" i="4"/>
  <c r="AA17" i="4"/>
  <c r="Z17" i="4"/>
  <c r="Y17" i="4"/>
  <c r="X17" i="4"/>
  <c r="AO16" i="4"/>
  <c r="AK16" i="4"/>
  <c r="AG16" i="4"/>
  <c r="AF16" i="4"/>
  <c r="AE16" i="4"/>
  <c r="AD16" i="4"/>
  <c r="AC16" i="4"/>
  <c r="AB16" i="4"/>
  <c r="AA16" i="4"/>
  <c r="Z16" i="4"/>
  <c r="Y16" i="4"/>
  <c r="X16" i="4"/>
  <c r="AO15" i="4"/>
  <c r="AK15" i="4"/>
  <c r="AG15" i="4"/>
  <c r="AF15" i="4"/>
  <c r="AE15" i="4"/>
  <c r="AD15" i="4"/>
  <c r="AC15" i="4"/>
  <c r="AB15" i="4"/>
  <c r="AA15" i="4"/>
  <c r="Z15" i="4"/>
  <c r="Y15" i="4"/>
  <c r="X15" i="4"/>
  <c r="AO14" i="4"/>
  <c r="AK14" i="4"/>
  <c r="AG14" i="4"/>
  <c r="AF14" i="4"/>
  <c r="AE14" i="4"/>
  <c r="AD14" i="4"/>
  <c r="AC14" i="4"/>
  <c r="AB14" i="4"/>
  <c r="AA14" i="4"/>
  <c r="Z14" i="4"/>
  <c r="Y14" i="4"/>
  <c r="X14" i="4"/>
  <c r="AO13" i="4"/>
  <c r="AK13" i="4"/>
  <c r="AG13" i="4"/>
  <c r="AF13" i="4"/>
  <c r="AE13" i="4"/>
  <c r="AD13" i="4"/>
  <c r="AC13" i="4"/>
  <c r="AB13" i="4"/>
  <c r="AA13" i="4"/>
  <c r="Z13" i="4"/>
  <c r="W13" i="4" s="1"/>
  <c r="Y13" i="4"/>
  <c r="X13" i="4"/>
  <c r="AO12" i="4"/>
  <c r="AK12" i="4"/>
  <c r="AG12" i="4"/>
  <c r="AF12" i="4"/>
  <c r="AE12" i="4"/>
  <c r="AD12" i="4"/>
  <c r="AC12" i="4"/>
  <c r="AB12" i="4"/>
  <c r="AA12" i="4"/>
  <c r="Z12" i="4"/>
  <c r="W12" i="4" s="1"/>
  <c r="Y12" i="4"/>
  <c r="X12" i="4"/>
  <c r="AO11" i="4"/>
  <c r="AK11" i="4"/>
  <c r="AG11" i="4"/>
  <c r="AF11" i="4"/>
  <c r="AE11" i="4"/>
  <c r="AD11" i="4"/>
  <c r="AC11" i="4"/>
  <c r="AB11" i="4"/>
  <c r="AA11" i="4"/>
  <c r="Z11" i="4"/>
  <c r="Y11" i="4"/>
  <c r="X11" i="4"/>
  <c r="AO10" i="4"/>
  <c r="AK10" i="4"/>
  <c r="AG10" i="4"/>
  <c r="AF10" i="4"/>
  <c r="AE10" i="4"/>
  <c r="AD10" i="4"/>
  <c r="AC10" i="4"/>
  <c r="AB10" i="4"/>
  <c r="AA10" i="4"/>
  <c r="Z10" i="4"/>
  <c r="Y10" i="4"/>
  <c r="X10" i="4"/>
  <c r="H11" i="2"/>
  <c r="G11" i="2"/>
  <c r="H12" i="2"/>
  <c r="G12" i="2"/>
  <c r="H13" i="2"/>
  <c r="G13" i="2"/>
  <c r="AR26" i="1"/>
  <c r="AN26" i="1"/>
  <c r="AJ26" i="1"/>
  <c r="AF26" i="1"/>
  <c r="X26" i="1"/>
  <c r="I26" i="1"/>
  <c r="V26" i="1"/>
  <c r="H26" i="1"/>
  <c r="N26" i="1" s="1"/>
  <c r="AR25" i="1"/>
  <c r="AN25" i="1"/>
  <c r="AJ25" i="1"/>
  <c r="AF25" i="1"/>
  <c r="V25" i="1"/>
  <c r="H25" i="1" s="1"/>
  <c r="X25" i="1"/>
  <c r="I25" i="1"/>
  <c r="AR24" i="1"/>
  <c r="AN24" i="1"/>
  <c r="AJ24" i="1"/>
  <c r="AF24" i="1"/>
  <c r="V24" i="1"/>
  <c r="H24" i="1" s="1"/>
  <c r="X24" i="1"/>
  <c r="I24" i="1"/>
  <c r="AR23" i="1"/>
  <c r="AN23" i="1"/>
  <c r="AJ23" i="1"/>
  <c r="AF23" i="1"/>
  <c r="V23" i="1"/>
  <c r="H23" i="1" s="1"/>
  <c r="X23" i="1"/>
  <c r="I23" i="1"/>
  <c r="AR22" i="1"/>
  <c r="AN22" i="1"/>
  <c r="AJ22" i="1"/>
  <c r="AF22" i="1"/>
  <c r="V22" i="1"/>
  <c r="H22" i="1" s="1"/>
  <c r="X22" i="1"/>
  <c r="I22" i="1"/>
  <c r="AR21" i="1"/>
  <c r="AN21" i="1"/>
  <c r="AJ21" i="1"/>
  <c r="AF21" i="1"/>
  <c r="V21" i="1"/>
  <c r="H21" i="1" s="1"/>
  <c r="X21" i="1"/>
  <c r="I21" i="1"/>
  <c r="AR20" i="1"/>
  <c r="AN20" i="1"/>
  <c r="AJ20" i="1"/>
  <c r="AF20" i="1"/>
  <c r="V20" i="1"/>
  <c r="H20" i="1" s="1"/>
  <c r="X20" i="1"/>
  <c r="I20" i="1"/>
  <c r="AR19" i="1"/>
  <c r="AN19" i="1"/>
  <c r="AJ19" i="1"/>
  <c r="AF19" i="1"/>
  <c r="V19" i="1"/>
  <c r="H19" i="1" s="1"/>
  <c r="X19" i="1"/>
  <c r="I19" i="1"/>
  <c r="AR18" i="1"/>
  <c r="AN18" i="1"/>
  <c r="AJ18" i="1"/>
  <c r="AF18" i="1"/>
  <c r="V18" i="1"/>
  <c r="H18" i="1" s="1"/>
  <c r="X18" i="1"/>
  <c r="I18" i="1"/>
  <c r="AR17" i="1"/>
  <c r="AN17" i="1"/>
  <c r="AJ17" i="1"/>
  <c r="AF17" i="1"/>
  <c r="V17" i="1"/>
  <c r="H17" i="1" s="1"/>
  <c r="X17" i="1"/>
  <c r="I17" i="1"/>
  <c r="AR16" i="1"/>
  <c r="AN16" i="1"/>
  <c r="AJ16" i="1"/>
  <c r="AF16" i="1"/>
  <c r="V16" i="1"/>
  <c r="X16" i="1"/>
  <c r="I16" i="1"/>
  <c r="H16" i="1"/>
  <c r="AR15" i="1"/>
  <c r="AN15" i="1"/>
  <c r="AJ15" i="1"/>
  <c r="AF15" i="1"/>
  <c r="V15" i="1"/>
  <c r="X15" i="1"/>
  <c r="I15" i="1"/>
  <c r="H15" i="1"/>
  <c r="AR14" i="1"/>
  <c r="AN14" i="1"/>
  <c r="AJ14" i="1"/>
  <c r="AF14" i="1"/>
  <c r="V14" i="1"/>
  <c r="X14" i="1"/>
  <c r="I14" i="1"/>
  <c r="H14" i="1"/>
  <c r="AR13" i="1"/>
  <c r="AN13" i="1"/>
  <c r="AJ13" i="1"/>
  <c r="AF13" i="1"/>
  <c r="V13" i="1"/>
  <c r="X13" i="1"/>
  <c r="I13" i="1"/>
  <c r="H13" i="1"/>
  <c r="AR12" i="1"/>
  <c r="AN12" i="1"/>
  <c r="AJ12" i="1"/>
  <c r="AF12" i="1"/>
  <c r="V12" i="1"/>
  <c r="X12" i="1"/>
  <c r="I12" i="1"/>
  <c r="H12" i="1"/>
  <c r="AR11" i="1"/>
  <c r="AN11" i="1"/>
  <c r="AJ11" i="1"/>
  <c r="AF11" i="1"/>
  <c r="V11" i="1"/>
  <c r="X11" i="1"/>
  <c r="I11" i="1"/>
  <c r="H11" i="1"/>
  <c r="AR10" i="1"/>
  <c r="AN10" i="1"/>
  <c r="AJ10" i="1"/>
  <c r="AF10" i="1"/>
  <c r="V10" i="1"/>
  <c r="X10" i="1"/>
  <c r="I10" i="1"/>
  <c r="H10" i="1"/>
  <c r="AR9" i="1"/>
  <c r="AN9" i="1"/>
  <c r="AJ9" i="1"/>
  <c r="AF9" i="1"/>
  <c r="V9" i="1"/>
  <c r="H9" i="1" s="1"/>
  <c r="X9" i="1"/>
  <c r="I9" i="1"/>
  <c r="M9" i="1" s="1"/>
  <c r="W39" i="4" l="1"/>
  <c r="W34" i="4"/>
  <c r="W26" i="4"/>
  <c r="W30" i="4"/>
  <c r="W16" i="4"/>
  <c r="W17" i="4"/>
  <c r="W18" i="4"/>
  <c r="W19" i="4"/>
  <c r="W20" i="4"/>
  <c r="W21" i="4"/>
  <c r="W22" i="4"/>
  <c r="W23" i="4"/>
  <c r="W24" i="4"/>
  <c r="W25" i="4"/>
  <c r="W27" i="4"/>
  <c r="W29" i="4"/>
  <c r="W31" i="4"/>
  <c r="W33" i="4"/>
  <c r="W35" i="4"/>
  <c r="W37" i="4"/>
  <c r="W38" i="4"/>
  <c r="W10" i="4"/>
  <c r="W11" i="4"/>
  <c r="W14" i="4"/>
  <c r="W15" i="4"/>
  <c r="J12" i="2"/>
  <c r="K12" i="2"/>
  <c r="J13" i="2"/>
  <c r="K13" i="2"/>
  <c r="J11" i="2"/>
  <c r="K11" i="2"/>
  <c r="N11" i="1"/>
  <c r="L11" i="1"/>
  <c r="M11" i="1"/>
  <c r="N13" i="1"/>
  <c r="L13" i="1"/>
  <c r="M13" i="1"/>
  <c r="N14" i="1"/>
  <c r="L14" i="1"/>
  <c r="N15" i="1"/>
  <c r="L15" i="1"/>
  <c r="M15" i="1"/>
  <c r="N17" i="1"/>
  <c r="L17" i="1"/>
  <c r="M17" i="1"/>
  <c r="K17" i="1"/>
  <c r="N18" i="1"/>
  <c r="L18" i="1"/>
  <c r="M18" i="1"/>
  <c r="K18" i="1"/>
  <c r="N19" i="1"/>
  <c r="L19" i="1"/>
  <c r="M19" i="1"/>
  <c r="K19" i="1"/>
  <c r="N20" i="1"/>
  <c r="L20" i="1"/>
  <c r="M20" i="1"/>
  <c r="K20" i="1"/>
  <c r="O20" i="1" s="1"/>
  <c r="N21" i="1"/>
  <c r="L21" i="1"/>
  <c r="M21" i="1"/>
  <c r="K21" i="1"/>
  <c r="O21" i="1" s="1"/>
  <c r="N22" i="1"/>
  <c r="L22" i="1"/>
  <c r="M22" i="1"/>
  <c r="K22" i="1"/>
  <c r="O22" i="1" s="1"/>
  <c r="N23" i="1"/>
  <c r="L23" i="1"/>
  <c r="M23" i="1"/>
  <c r="K23" i="1"/>
  <c r="O23" i="1" s="1"/>
  <c r="N24" i="1"/>
  <c r="L24" i="1"/>
  <c r="M24" i="1"/>
  <c r="K24" i="1"/>
  <c r="O24" i="1" s="1"/>
  <c r="N25" i="1"/>
  <c r="L25" i="1"/>
  <c r="M25" i="1"/>
  <c r="K25" i="1"/>
  <c r="O25" i="1" s="1"/>
  <c r="N9" i="1"/>
  <c r="L9" i="1"/>
  <c r="O9" i="1" s="1"/>
  <c r="N10" i="1"/>
  <c r="L10" i="1"/>
  <c r="M10" i="1"/>
  <c r="N12" i="1"/>
  <c r="L12" i="1"/>
  <c r="M12" i="1"/>
  <c r="M14" i="1"/>
  <c r="N16" i="1"/>
  <c r="L16" i="1"/>
  <c r="M16" i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26" i="1"/>
  <c r="M26" i="1"/>
  <c r="L26" i="1"/>
  <c r="L11" i="2" l="1"/>
  <c r="L13" i="2"/>
  <c r="L12" i="2"/>
  <c r="O26" i="1"/>
  <c r="O19" i="1"/>
  <c r="O18" i="1"/>
  <c r="O17" i="1"/>
</calcChain>
</file>

<file path=xl/sharedStrings.xml><?xml version="1.0" encoding="utf-8"?>
<sst xmlns="http://schemas.openxmlformats.org/spreadsheetml/2006/main" count="469" uniqueCount="160">
  <si>
    <t>DiMi competitie 2021</t>
  </si>
  <si>
    <t>DATUM:</t>
  </si>
  <si>
    <t xml:space="preserve">VERENIGING: </t>
  </si>
  <si>
    <t>Hemus</t>
  </si>
  <si>
    <t>Ploeg</t>
  </si>
  <si>
    <t>Heat 1</t>
  </si>
  <si>
    <t>Heat 2</t>
  </si>
  <si>
    <t>Heat 3</t>
  </si>
  <si>
    <t>Heat 4</t>
  </si>
  <si>
    <t>Correctie factor Ploeg</t>
  </si>
  <si>
    <t>Correctie factor boottype</t>
  </si>
  <si>
    <t>Uitslagen: Gecorrigeerd en omgerekend naar 500m</t>
  </si>
  <si>
    <t>Leeftijd + geslacht van de roeiers</t>
  </si>
  <si>
    <t>Boottype</t>
  </si>
  <si>
    <t>Afstand</t>
  </si>
  <si>
    <t>Totaal leeftijds correctie</t>
  </si>
  <si>
    <t>Boot correctie</t>
  </si>
  <si>
    <t>Geroeide tijd:</t>
  </si>
  <si>
    <t>omgerekende tijd heat 1</t>
  </si>
  <si>
    <t>omgerekende tijd heat 2</t>
  </si>
  <si>
    <t>omgerekende tijd heat 3</t>
  </si>
  <si>
    <t>omgerekende tijd heat 4</t>
  </si>
  <si>
    <t>TOTAAL TIJD</t>
  </si>
  <si>
    <t>Aantal roeiers</t>
  </si>
  <si>
    <t>Correctiefactor per roeier</t>
  </si>
  <si>
    <t>Starttijd</t>
  </si>
  <si>
    <t>Finishtijd</t>
  </si>
  <si>
    <t>Geroeide tijd</t>
  </si>
  <si>
    <t>Uitslag:</t>
  </si>
  <si>
    <t>Ploeg 3</t>
  </si>
  <si>
    <t>1x</t>
  </si>
  <si>
    <t>H4K: Loïs, Luna, Jonne, Eva</t>
  </si>
  <si>
    <t>m16</t>
  </si>
  <si>
    <t>m17</t>
  </si>
  <si>
    <t>4x+</t>
  </si>
  <si>
    <t>H4K: Mees, Boris, Ruud, Jonathan</t>
  </si>
  <si>
    <t>J19</t>
  </si>
  <si>
    <t>j18</t>
  </si>
  <si>
    <t>4x</t>
  </si>
  <si>
    <t>H4K: Pieter, Ivo, Simon, Pom</t>
  </si>
  <si>
    <t>j15</t>
  </si>
  <si>
    <t>j16</t>
  </si>
  <si>
    <t>Elin, Inge</t>
  </si>
  <si>
    <t>m18</t>
  </si>
  <si>
    <t>2x</t>
  </si>
  <si>
    <t>Pieter, Luuk</t>
  </si>
  <si>
    <t>j14</t>
  </si>
  <si>
    <t>Twan, Mark</t>
  </si>
  <si>
    <t>Thomas, Levi</t>
  </si>
  <si>
    <t>Jurriaan, Caius</t>
  </si>
  <si>
    <t>j17</t>
  </si>
  <si>
    <t>Jonas</t>
  </si>
  <si>
    <t>Mathijs, Johan</t>
  </si>
  <si>
    <t>Tijn, Friso</t>
  </si>
  <si>
    <t>Lize, Anna, Leonieke</t>
  </si>
  <si>
    <t>C3x</t>
  </si>
  <si>
    <t>Thijl, Pieter, Ole</t>
  </si>
  <si>
    <t>j13</t>
  </si>
  <si>
    <t>C3x+</t>
  </si>
  <si>
    <t>Ploeg 17</t>
  </si>
  <si>
    <t>Ploeg 18</t>
  </si>
  <si>
    <t>Ploeg 19</t>
  </si>
  <si>
    <t>Ploeg 20</t>
  </si>
  <si>
    <t>ACTIVITEITEN VOORAFGAAND AAN DE WEDSTRIJD</t>
  </si>
  <si>
    <t>Bepalen van de lengte van de roeitrajecten en invullen op regel 8 (cellen B8-C8-D8)</t>
  </si>
  <si>
    <t xml:space="preserve">Aanwijzen starters, finishers, </t>
  </si>
  <si>
    <t>Voorbereiden van de tijdwaarneming, uitdelen tijdwaarnemingsapparatuur en pen/papier voor noteren van de geroeide tijden</t>
  </si>
  <si>
    <t>Noteren van de ploegen, boottype en geslacht+leeftijden van de roeiers</t>
  </si>
  <si>
    <t>ACTIVITEITEN TIJDENS DE WEDSTRIJD</t>
  </si>
  <si>
    <t>Tijdwaarneming en noteren van de geroeide tijden</t>
  </si>
  <si>
    <t>ACTIVITEITEN NA DE WEDSTRIJD</t>
  </si>
  <si>
    <t>Invullen ploegnamen, boottype en aantal roeiers in het Excelsheet</t>
  </si>
  <si>
    <t>invullen werkelijke roeitijden in tabel (gele cellen 'geroeide tijd'). Tijden invullen in kolom C t/mF bij de betreffende afstand</t>
  </si>
  <si>
    <t>Hierbij kan gebruik worden gemaakt van de kolommen AD t/m AQ indien een starttijd en finishtijd van elkaar moeten worden afgetrokken</t>
  </si>
  <si>
    <t>Excel sheet berekent de uitslagen (gecorrigeerd voor boottype, teruggerekend naar 500m en de 4 tijden bij elkaar opgeteld)</t>
  </si>
  <si>
    <t>Ploeg 9</t>
  </si>
  <si>
    <t>Ploeg 5</t>
  </si>
  <si>
    <t>Ploeg 8</t>
  </si>
  <si>
    <t>Ploeg 1</t>
  </si>
  <si>
    <t>Ploeg 10</t>
  </si>
  <si>
    <t>Ploeg 7</t>
  </si>
  <si>
    <t>Ploeg 4</t>
  </si>
  <si>
    <t>Ploeg 6</t>
  </si>
  <si>
    <t>Ploeg 2</t>
  </si>
  <si>
    <t>Tijn</t>
  </si>
  <si>
    <t>Anna, Leonieke</t>
  </si>
  <si>
    <t>Pieter vW, Ole, Jorik</t>
  </si>
  <si>
    <t>Johan</t>
  </si>
  <si>
    <t>Chaska, Casper, Manouk</t>
  </si>
  <si>
    <t>Caius</t>
  </si>
  <si>
    <t>Levi</t>
  </si>
  <si>
    <t>Friso</t>
  </si>
  <si>
    <t>Sigrid, Josefien</t>
  </si>
  <si>
    <t>Matthijs</t>
  </si>
  <si>
    <t>Roos, Suzanne</t>
  </si>
  <si>
    <t>Mark, Thomas</t>
  </si>
  <si>
    <t>Pom</t>
  </si>
  <si>
    <t>Jurriaan, Pieter vS.</t>
  </si>
  <si>
    <t>Karel</t>
  </si>
  <si>
    <t>Selwin</t>
  </si>
  <si>
    <t>Hannah</t>
  </si>
  <si>
    <t>Jochem</t>
  </si>
  <si>
    <t>Bob</t>
  </si>
  <si>
    <t>Twan</t>
  </si>
  <si>
    <t>Lucas, Jesper</t>
  </si>
  <si>
    <t>Sybren</t>
  </si>
  <si>
    <t>Inge</t>
  </si>
  <si>
    <t>Elin</t>
  </si>
  <si>
    <t>Anna vV.</t>
  </si>
  <si>
    <t>..</t>
  </si>
  <si>
    <t>Uitslag: Gecorrigeerd en omgerekend naar 500m</t>
  </si>
  <si>
    <t>Heat 2
SPRINT</t>
  </si>
  <si>
    <t>Heat 1
(kort)
(ouder dan 14)</t>
  </si>
  <si>
    <t>Virtuele junioren competitie 2021  -  Midden Nederland</t>
  </si>
  <si>
    <t>Heat 1
LANG</t>
  </si>
  <si>
    <t>Myrthe, Isabelle</t>
  </si>
  <si>
    <t>Rekenhulp voor berekenen geroeide tijden:</t>
  </si>
  <si>
    <t>Heat 1 - 
Geroeide tijd</t>
  </si>
  <si>
    <t>Heat 2 - 
Geroeide tijd</t>
  </si>
  <si>
    <t>Anna vV</t>
  </si>
  <si>
    <t>Mark</t>
  </si>
  <si>
    <t>Sigrid &amp; Josefien</t>
  </si>
  <si>
    <t>m15</t>
  </si>
  <si>
    <t>Johan &amp; Thomas</t>
  </si>
  <si>
    <t>Ole, Thijl, Pieter</t>
  </si>
  <si>
    <t>Manouk. Ch'aska, Casper</t>
  </si>
  <si>
    <t>m13</t>
  </si>
  <si>
    <t>Lotte</t>
  </si>
  <si>
    <t>m14</t>
  </si>
  <si>
    <t>Jifke &amp; Myrthe</t>
  </si>
  <si>
    <t>Anna D. &amp; Leonieke</t>
  </si>
  <si>
    <t/>
  </si>
  <si>
    <t>Heat 1
(lang)
(v/a 14 jaar)</t>
  </si>
  <si>
    <t>heksenbrug</t>
  </si>
  <si>
    <t>weltevreden</t>
  </si>
  <si>
    <t>Anna vV, Inge</t>
  </si>
  <si>
    <t>sofievA</t>
  </si>
  <si>
    <t>Bob, Jurriaan, Lucas, Twan</t>
  </si>
  <si>
    <t>vathorst</t>
  </si>
  <si>
    <t>Caius, Karel, Selwin, Sybren</t>
  </si>
  <si>
    <t>j19</t>
  </si>
  <si>
    <t>coelhorst</t>
  </si>
  <si>
    <t>Zoe, Manouk, Ch'aska</t>
  </si>
  <si>
    <t>muurhuizen</t>
  </si>
  <si>
    <t>Johan, Jonas, Levi, Thomas</t>
  </si>
  <si>
    <t>lockhorst</t>
  </si>
  <si>
    <t>Sigrid, Josefien, Lize, Suzanne</t>
  </si>
  <si>
    <t>armando</t>
  </si>
  <si>
    <t>Casper, Pieter</t>
  </si>
  <si>
    <t>raddraaier</t>
  </si>
  <si>
    <t>Ole, Thijl</t>
  </si>
  <si>
    <t>tiran</t>
  </si>
  <si>
    <t>Anna D, Leonieke</t>
  </si>
  <si>
    <t>praamgracht</t>
  </si>
  <si>
    <t>Bram, Victor</t>
  </si>
  <si>
    <t>j12</t>
  </si>
  <si>
    <t>C2x+</t>
  </si>
  <si>
    <t>sasje</t>
  </si>
  <si>
    <t>Hannah, Eeke (Vada)</t>
  </si>
  <si>
    <t>Pom, Joep (Vada)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</si>
</sst>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mm:ss.0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26"/>
      <color rgb="FF0070C0"/>
      <name val="Calibri"/>
      <family val="2"/>
    </font>
    <font>
      <sz val="72"/>
      <color rgb="FFA6A6A6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9D08E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4" fontId="6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4" fontId="5" fillId="2" borderId="0" xfId="0" applyNumberFormat="1" applyFont="1" applyFill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5" fillId="2" borderId="0" xfId="0" applyFont="1" applyFill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7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7" fontId="12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13" fillId="5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13" fillId="5" borderId="11" xfId="0" applyNumberFormat="1" applyFont="1" applyFill="1" applyBorder="1" applyAlignment="1">
      <alignment horizontal="center"/>
    </xf>
    <xf numFmtId="0" fontId="0" fillId="2" borderId="0" xfId="0" applyFill="1"/>
    <xf numFmtId="1" fontId="10" fillId="0" borderId="0" xfId="0" applyNumberFormat="1" applyFont="1" applyAlignment="1">
      <alignment horizontal="center"/>
    </xf>
    <xf numFmtId="164" fontId="10" fillId="0" borderId="1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5" fillId="2" borderId="0" xfId="0" applyFont="1" applyFill="1"/>
    <xf numFmtId="14" fontId="14" fillId="2" borderId="0" xfId="0" applyNumberFormat="1" applyFont="1" applyFill="1"/>
    <xf numFmtId="0" fontId="15" fillId="0" borderId="0" xfId="0" applyFont="1"/>
    <xf numFmtId="164" fontId="16" fillId="0" borderId="0" xfId="0" applyNumberFormat="1" applyFont="1"/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20" xfId="0" applyFont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43" fontId="1" fillId="0" borderId="0" xfId="1" applyFont="1"/>
    <xf numFmtId="43" fontId="1" fillId="0" borderId="0" xfId="1" applyFont="1" applyAlignment="1">
      <alignment horizontal="center"/>
    </xf>
    <xf numFmtId="0" fontId="0" fillId="0" borderId="24" xfId="0" applyBorder="1"/>
    <xf numFmtId="0" fontId="19" fillId="0" borderId="0" xfId="0" applyFont="1"/>
    <xf numFmtId="0" fontId="20" fillId="0" borderId="0" xfId="0" applyFont="1"/>
    <xf numFmtId="164" fontId="19" fillId="0" borderId="0" xfId="0" applyNumberFormat="1" applyFont="1"/>
    <xf numFmtId="164" fontId="21" fillId="0" borderId="0" xfId="0" applyNumberFormat="1" applyFont="1"/>
    <xf numFmtId="0" fontId="19" fillId="0" borderId="0" xfId="0" applyFont="1" applyAlignment="1">
      <alignment horizontal="center"/>
    </xf>
    <xf numFmtId="0" fontId="22" fillId="0" borderId="0" xfId="0" applyFont="1"/>
    <xf numFmtId="14" fontId="23" fillId="0" borderId="0" xfId="0" applyNumberFormat="1" applyFont="1"/>
    <xf numFmtId="164" fontId="19" fillId="0" borderId="0" xfId="0" applyNumberFormat="1" applyFont="1" applyAlignment="1">
      <alignment horizontal="left"/>
    </xf>
    <xf numFmtId="14" fontId="24" fillId="6" borderId="0" xfId="0" applyNumberFormat="1" applyFont="1" applyFill="1"/>
    <xf numFmtId="164" fontId="22" fillId="0" borderId="0" xfId="0" applyNumberFormat="1" applyFont="1"/>
    <xf numFmtId="164" fontId="19" fillId="0" borderId="0" xfId="0" applyNumberFormat="1" applyFont="1" applyAlignment="1">
      <alignment horizontal="right"/>
    </xf>
    <xf numFmtId="0" fontId="22" fillId="6" borderId="0" xfId="0" applyFont="1" applyFill="1" applyAlignment="1">
      <alignment horizontal="center"/>
    </xf>
    <xf numFmtId="164" fontId="19" fillId="0" borderId="1" xfId="0" applyNumberFormat="1" applyFont="1" applyBorder="1"/>
    <xf numFmtId="164" fontId="19" fillId="0" borderId="2" xfId="0" applyNumberFormat="1" applyFont="1" applyBorder="1"/>
    <xf numFmtId="164" fontId="19" fillId="0" borderId="3" xfId="0" applyNumberFormat="1" applyFont="1" applyBorder="1"/>
    <xf numFmtId="0" fontId="25" fillId="0" borderId="0" xfId="0" applyFont="1" applyAlignment="1">
      <alignment horizontal="left" vertical="top" wrapText="1"/>
    </xf>
    <xf numFmtId="164" fontId="25" fillId="0" borderId="0" xfId="0" applyNumberFormat="1" applyFont="1" applyAlignment="1">
      <alignment horizontal="center" vertical="top" wrapText="1"/>
    </xf>
    <xf numFmtId="0" fontId="25" fillId="7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6" fillId="6" borderId="7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5" xfId="0" applyFont="1" applyBorder="1"/>
    <xf numFmtId="0" fontId="27" fillId="0" borderId="0" xfId="0" applyFont="1" applyAlignment="1">
      <alignment horizontal="center" vertical="center" wrapText="1"/>
    </xf>
    <xf numFmtId="0" fontId="31" fillId="0" borderId="0" xfId="0" applyFont="1"/>
    <xf numFmtId="0" fontId="28" fillId="0" borderId="20" xfId="0" applyFont="1" applyBorder="1" applyAlignment="1">
      <alignment horizontal="center" wrapText="1"/>
    </xf>
    <xf numFmtId="0" fontId="19" fillId="6" borderId="0" xfId="0" applyFont="1" applyFill="1"/>
    <xf numFmtId="47" fontId="32" fillId="6" borderId="7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33" fillId="8" borderId="4" xfId="0" applyNumberFormat="1" applyFont="1" applyFill="1" applyBorder="1" applyAlignment="1">
      <alignment horizontal="center"/>
    </xf>
    <xf numFmtId="164" fontId="33" fillId="8" borderId="0" xfId="0" applyNumberFormat="1" applyFont="1" applyFill="1" applyAlignment="1">
      <alignment horizontal="center"/>
    </xf>
    <xf numFmtId="164" fontId="34" fillId="9" borderId="12" xfId="0" applyNumberFormat="1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43" fontId="19" fillId="0" borderId="0" xfId="1" applyFont="1" applyFill="1" applyBorder="1"/>
    <xf numFmtId="43" fontId="19" fillId="0" borderId="0" xfId="1" applyFont="1" applyFill="1" applyBorder="1" applyAlignment="1">
      <alignment horizontal="center"/>
    </xf>
    <xf numFmtId="164" fontId="33" fillId="6" borderId="1" xfId="0" applyNumberFormat="1" applyFont="1" applyFill="1" applyBorder="1" applyAlignment="1">
      <alignment horizontal="center"/>
    </xf>
    <xf numFmtId="164" fontId="33" fillId="6" borderId="2" xfId="0" applyNumberFormat="1" applyFont="1" applyFill="1" applyBorder="1" applyAlignment="1">
      <alignment horizontal="center"/>
    </xf>
    <xf numFmtId="164" fontId="33" fillId="8" borderId="23" xfId="0" applyNumberFormat="1" applyFont="1" applyFill="1" applyBorder="1" applyAlignment="1">
      <alignment horizontal="center"/>
    </xf>
    <xf numFmtId="164" fontId="34" fillId="9" borderId="11" xfId="0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164" fontId="33" fillId="6" borderId="4" xfId="0" applyNumberFormat="1" applyFont="1" applyFill="1" applyBorder="1" applyAlignment="1">
      <alignment horizontal="center"/>
    </xf>
    <xf numFmtId="164" fontId="33" fillId="6" borderId="0" xfId="0" applyNumberFormat="1" applyFont="1" applyFill="1" applyAlignment="1">
      <alignment horizontal="center"/>
    </xf>
    <xf numFmtId="164" fontId="33" fillId="8" borderId="13" xfId="0" applyNumberFormat="1" applyFont="1" applyFill="1" applyBorder="1" applyAlignment="1">
      <alignment horizontal="center"/>
    </xf>
    <xf numFmtId="164" fontId="32" fillId="6" borderId="7" xfId="0" applyNumberFormat="1" applyFont="1" applyFill="1" applyBorder="1" applyAlignment="1">
      <alignment horizontal="center"/>
    </xf>
    <xf numFmtId="43" fontId="35" fillId="0" borderId="0" xfId="1" applyFont="1" applyFill="1" applyBorder="1"/>
    <xf numFmtId="43" fontId="35" fillId="0" borderId="0" xfId="1" applyFont="1" applyFill="1" applyBorder="1" applyAlignment="1">
      <alignment horizontal="center"/>
    </xf>
    <xf numFmtId="164" fontId="19" fillId="0" borderId="14" xfId="0" applyNumberFormat="1" applyFont="1" applyBorder="1"/>
    <xf numFmtId="164" fontId="19" fillId="0" borderId="15" xfId="0" applyNumberFormat="1" applyFont="1" applyBorder="1"/>
    <xf numFmtId="164" fontId="19" fillId="0" borderId="16" xfId="0" applyNumberFormat="1" applyFont="1" applyBorder="1"/>
    <xf numFmtId="0" fontId="19" fillId="0" borderId="17" xfId="0" applyFont="1" applyBorder="1"/>
    <xf numFmtId="0" fontId="19" fillId="0" borderId="24" xfId="0" applyFont="1" applyBorder="1"/>
    <xf numFmtId="0" fontId="19" fillId="0" borderId="1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64" fontId="25" fillId="7" borderId="4" xfId="0" applyNumberFormat="1" applyFont="1" applyFill="1" applyBorder="1" applyAlignment="1">
      <alignment horizontal="center" vertical="center" wrapText="1"/>
    </xf>
    <xf numFmtId="164" fontId="25" fillId="7" borderId="0" xfId="0" applyNumberFormat="1" applyFont="1" applyFill="1" applyAlignment="1">
      <alignment horizontal="center" vertical="center" wrapText="1"/>
    </xf>
    <xf numFmtId="164" fontId="25" fillId="7" borderId="5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275438</xdr:colOff>
      <xdr:row>1</xdr:row>
      <xdr:rowOff>266700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33E6F26-1798-4FAD-A0AC-4F839E20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189963" cy="150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637388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8C34B41-3AC7-49A4-B1A3-B11DE4AA8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189963" cy="1504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66675</xdr:rowOff>
    </xdr:from>
    <xdr:ext cx="2189963" cy="1600200"/>
    <xdr:pic>
      <xdr:nvPicPr>
        <xdr:cNvPr id="2" name="Afbeelding 1">
          <a:extLst>
            <a:ext uri="{FF2B5EF4-FFF2-40B4-BE49-F238E27FC236}">
              <a16:creationId xmlns:a16="http://schemas.microsoft.com/office/drawing/2014/main" id="{3FB524E8-3D4C-4EEF-8F7A-4B12BA4B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66675"/>
          <a:ext cx="2189963" cy="1600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23814</xdr:colOff>
      <xdr:row>0</xdr:row>
      <xdr:rowOff>31752</xdr:rowOff>
    </xdr:from>
    <xdr:ext cx="2189963" cy="1600200"/>
    <xdr:pic>
      <xdr:nvPicPr>
        <xdr:cNvPr id="2" name="Afbeelding 1">
          <a:extLst>
            <a:ext uri="{FF2B5EF4-FFF2-40B4-BE49-F238E27FC236}">
              <a16:creationId xmlns:a16="http://schemas.microsoft.com/office/drawing/2014/main" id="{E3BF65B8-4D45-4924-A81D-E3DE51347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252" y="31752"/>
          <a:ext cx="2189963" cy="16002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612%20dimi-uitslagen%20Hemus%2012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sheet"/>
      <sheetName val="Masterdata"/>
    </sheetNames>
    <sheetDataSet>
      <sheetData sheetId="0"/>
      <sheetData sheetId="1">
        <row r="2">
          <cell r="B2" t="str">
            <v>Categorie roeiers</v>
          </cell>
          <cell r="C2" t="str">
            <v>Roeier factor</v>
          </cell>
          <cell r="E2" t="str">
            <v>Boot type</v>
          </cell>
          <cell r="F2" t="str">
            <v>Boot factor</v>
          </cell>
        </row>
        <row r="3">
          <cell r="B3" t="str">
            <v>M10</v>
          </cell>
          <cell r="C3">
            <v>0.73</v>
          </cell>
          <cell r="E3" t="str">
            <v>8+</v>
          </cell>
          <cell r="F3">
            <v>1.23</v>
          </cell>
        </row>
        <row r="4">
          <cell r="B4" t="str">
            <v>M11</v>
          </cell>
          <cell r="C4">
            <v>0.75</v>
          </cell>
          <cell r="E4" t="str">
            <v>8x+</v>
          </cell>
          <cell r="F4">
            <v>1.25</v>
          </cell>
        </row>
        <row r="5">
          <cell r="B5" t="str">
            <v>M12</v>
          </cell>
          <cell r="C5">
            <v>0.77</v>
          </cell>
          <cell r="E5" t="str">
            <v>4x+</v>
          </cell>
          <cell r="F5">
            <v>1.1200000000000001</v>
          </cell>
        </row>
        <row r="6">
          <cell r="B6" t="str">
            <v>M13</v>
          </cell>
          <cell r="C6">
            <v>0.79</v>
          </cell>
          <cell r="E6" t="str">
            <v>4x</v>
          </cell>
          <cell r="F6">
            <v>1.1625000000000001</v>
          </cell>
        </row>
        <row r="7">
          <cell r="B7" t="str">
            <v>M14</v>
          </cell>
          <cell r="C7">
            <v>0.81</v>
          </cell>
          <cell r="E7" t="str">
            <v>4+</v>
          </cell>
          <cell r="F7">
            <v>1.0925</v>
          </cell>
        </row>
        <row r="8">
          <cell r="B8" t="str">
            <v>M15</v>
          </cell>
          <cell r="C8">
            <v>0.83</v>
          </cell>
          <cell r="E8" t="str">
            <v>4-</v>
          </cell>
          <cell r="F8">
            <v>1.1425000000000001</v>
          </cell>
        </row>
        <row r="9">
          <cell r="B9" t="str">
            <v>M16</v>
          </cell>
          <cell r="C9">
            <v>0.85</v>
          </cell>
          <cell r="E9" t="str">
            <v>2x</v>
          </cell>
          <cell r="F9">
            <v>1.0825</v>
          </cell>
        </row>
        <row r="10">
          <cell r="B10" t="str">
            <v>M17</v>
          </cell>
          <cell r="C10">
            <v>0.86099999999999999</v>
          </cell>
          <cell r="E10" t="str">
            <v>2+</v>
          </cell>
          <cell r="F10">
            <v>0.94</v>
          </cell>
        </row>
        <row r="11">
          <cell r="B11" t="str">
            <v>M18</v>
          </cell>
          <cell r="C11">
            <v>0.871</v>
          </cell>
          <cell r="E11" t="str">
            <v>2-</v>
          </cell>
          <cell r="F11">
            <v>1.0349999999999999</v>
          </cell>
        </row>
        <row r="12">
          <cell r="B12" t="str">
            <v>M19</v>
          </cell>
          <cell r="C12">
            <v>0.9</v>
          </cell>
          <cell r="E12" t="str">
            <v>1x</v>
          </cell>
          <cell r="F12">
            <v>1</v>
          </cell>
        </row>
        <row r="13">
          <cell r="B13" t="str">
            <v>J10</v>
          </cell>
          <cell r="C13">
            <v>0.8</v>
          </cell>
          <cell r="E13" t="str">
            <v>C4x+</v>
          </cell>
          <cell r="F13">
            <v>1</v>
          </cell>
        </row>
        <row r="14">
          <cell r="B14" t="str">
            <v>J11</v>
          </cell>
          <cell r="C14">
            <v>0.82</v>
          </cell>
          <cell r="E14" t="str">
            <v>C4+</v>
          </cell>
          <cell r="F14">
            <v>0.98329999999999995</v>
          </cell>
        </row>
        <row r="15">
          <cell r="B15" t="str">
            <v>J12</v>
          </cell>
          <cell r="C15">
            <v>0.84</v>
          </cell>
          <cell r="E15" t="str">
            <v>C4x</v>
          </cell>
          <cell r="F15">
            <v>1.08</v>
          </cell>
        </row>
        <row r="16">
          <cell r="B16" t="str">
            <v>J13</v>
          </cell>
          <cell r="C16">
            <v>0.86399999999999999</v>
          </cell>
          <cell r="E16" t="str">
            <v>Zee4</v>
          </cell>
          <cell r="F16">
            <v>1.039833</v>
          </cell>
        </row>
        <row r="17">
          <cell r="B17" t="str">
            <v>J14</v>
          </cell>
          <cell r="C17">
            <v>0.89100000000000001</v>
          </cell>
          <cell r="E17" t="str">
            <v>C3x+</v>
          </cell>
          <cell r="F17">
            <v>0.98250000000000004</v>
          </cell>
        </row>
        <row r="18">
          <cell r="B18" t="str">
            <v>J15</v>
          </cell>
          <cell r="C18">
            <v>0.91800000000000004</v>
          </cell>
          <cell r="E18" t="str">
            <v>C3x</v>
          </cell>
          <cell r="F18">
            <v>1.04</v>
          </cell>
        </row>
        <row r="19">
          <cell r="B19" t="str">
            <v>J16</v>
          </cell>
          <cell r="C19">
            <v>0.94499999999999995</v>
          </cell>
          <cell r="E19" t="str">
            <v>C2x</v>
          </cell>
          <cell r="F19">
            <v>1.01776</v>
          </cell>
        </row>
        <row r="20">
          <cell r="B20" t="str">
            <v>J17</v>
          </cell>
          <cell r="C20">
            <v>0.95699999999999996</v>
          </cell>
          <cell r="E20" t="str">
            <v>C2+</v>
          </cell>
          <cell r="F20">
            <v>0.94</v>
          </cell>
        </row>
        <row r="21">
          <cell r="B21" t="str">
            <v>J18</v>
          </cell>
          <cell r="C21">
            <v>0.96799999999999997</v>
          </cell>
          <cell r="E21" t="str">
            <v>C2x+</v>
          </cell>
          <cell r="F21">
            <v>0.92500000000000004</v>
          </cell>
        </row>
        <row r="22">
          <cell r="B22" t="str">
            <v>J19</v>
          </cell>
          <cell r="C22">
            <v>1</v>
          </cell>
          <cell r="E22" t="str">
            <v>C1x</v>
          </cell>
          <cell r="F22">
            <v>0.85</v>
          </cell>
        </row>
        <row r="23">
          <cell r="E23" t="str">
            <v>W2x+</v>
          </cell>
          <cell r="F2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16FF-1636-4501-957A-7B11CEE39B02}">
  <dimension ref="A1:AO78"/>
  <sheetViews>
    <sheetView tabSelected="1" workbookViewId="0">
      <selection activeCell="B9" sqref="B9"/>
    </sheetView>
  </sheetViews>
  <sheetFormatPr defaultRowHeight="15" outlineLevelRow="1" outlineLevelCol="1" x14ac:dyDescent="0.25"/>
  <cols>
    <col min="1" max="1" width="5.5703125" style="79" customWidth="1"/>
    <col min="2" max="2" width="29.28515625" style="79" customWidth="1"/>
    <col min="3" max="3" width="13.5703125" style="79" customWidth="1"/>
    <col min="4" max="4" width="13.5703125" style="79" hidden="1" customWidth="1"/>
    <col min="5" max="5" width="12.7109375" style="79" customWidth="1"/>
    <col min="6" max="6" width="3.5703125" style="79" customWidth="1"/>
    <col min="7" max="7" width="12.140625" style="81" customWidth="1"/>
    <col min="8" max="8" width="13" style="81" customWidth="1"/>
    <col min="9" max="9" width="3" style="81" customWidth="1"/>
    <col min="10" max="12" width="12.28515625" style="81" customWidth="1"/>
    <col min="13" max="13" width="4" style="79" customWidth="1"/>
    <col min="14" max="17" width="7.85546875" style="79" hidden="1" customWidth="1"/>
    <col min="18" max="21" width="7.85546875" style="79" hidden="1" customWidth="1" outlineLevel="1"/>
    <col min="22" max="22" width="8.85546875" style="79" hidden="1" customWidth="1" collapsed="1"/>
    <col min="23" max="24" width="7.85546875" style="79" hidden="1" customWidth="1" outlineLevel="1"/>
    <col min="25" max="25" width="9.140625" style="83" hidden="1" customWidth="1" outlineLevel="1"/>
    <col min="26" max="33" width="9.140625" style="79" hidden="1" customWidth="1" outlineLevel="1"/>
    <col min="34" max="34" width="12.42578125" style="79" bestFit="1" customWidth="1" collapsed="1"/>
    <col min="35" max="36" width="0" style="79" hidden="1" customWidth="1"/>
    <col min="37" max="37" width="16.42578125" style="79" hidden="1" customWidth="1"/>
    <col min="38" max="40" width="0" style="79" hidden="1" customWidth="1"/>
    <col min="41" max="41" width="16.42578125" style="79" hidden="1" customWidth="1"/>
    <col min="42" max="16384" width="9.140625" style="79"/>
  </cols>
  <sheetData>
    <row r="1" spans="1:41" ht="100.5" customHeight="1" x14ac:dyDescent="1.35">
      <c r="E1" s="80" t="s">
        <v>113</v>
      </c>
      <c r="H1" s="82"/>
      <c r="I1" s="82"/>
    </row>
    <row r="2" spans="1:41" ht="33.75" x14ac:dyDescent="0.5">
      <c r="B2" s="80"/>
      <c r="C2" s="84"/>
      <c r="H2" s="85"/>
      <c r="I2" s="85"/>
    </row>
    <row r="3" spans="1:41" ht="21" x14ac:dyDescent="0.35">
      <c r="B3" s="86" t="s">
        <v>1</v>
      </c>
      <c r="C3" s="87">
        <v>44359</v>
      </c>
      <c r="D3" s="88"/>
      <c r="G3" s="89"/>
      <c r="H3" s="85"/>
      <c r="I3" s="85"/>
    </row>
    <row r="4" spans="1:41" ht="21" x14ac:dyDescent="0.35">
      <c r="B4" s="86" t="s">
        <v>2</v>
      </c>
      <c r="C4" s="90" t="s">
        <v>3</v>
      </c>
      <c r="D4" s="88"/>
      <c r="G4" s="89"/>
      <c r="H4" s="85"/>
      <c r="I4" s="85"/>
    </row>
    <row r="5" spans="1:41" ht="13.5" customHeight="1" thickBot="1" x14ac:dyDescent="0.3">
      <c r="G5" s="89"/>
    </row>
    <row r="6" spans="1:41" ht="13.5" customHeight="1" thickBot="1" x14ac:dyDescent="0.4">
      <c r="C6" s="84"/>
      <c r="G6" s="89"/>
      <c r="J6" s="91"/>
      <c r="K6" s="92"/>
      <c r="L6" s="93"/>
    </row>
    <row r="7" spans="1:41" s="94" customFormat="1" ht="45" customHeight="1" x14ac:dyDescent="0.25">
      <c r="B7" s="94" t="s">
        <v>4</v>
      </c>
      <c r="C7" s="95" t="s">
        <v>132</v>
      </c>
      <c r="D7" s="95" t="s">
        <v>112</v>
      </c>
      <c r="E7" s="95" t="s">
        <v>111</v>
      </c>
      <c r="F7" s="79"/>
      <c r="G7" s="95" t="s">
        <v>9</v>
      </c>
      <c r="H7" s="95" t="s">
        <v>10</v>
      </c>
      <c r="I7" s="95"/>
      <c r="J7" s="144" t="s">
        <v>110</v>
      </c>
      <c r="K7" s="145"/>
      <c r="L7" s="146"/>
      <c r="N7" s="147" t="s">
        <v>12</v>
      </c>
      <c r="O7" s="148"/>
      <c r="P7" s="148"/>
      <c r="Q7" s="148"/>
      <c r="R7" s="148"/>
      <c r="S7" s="148"/>
      <c r="T7" s="148"/>
      <c r="U7" s="149"/>
      <c r="V7" s="96" t="s">
        <v>13</v>
      </c>
      <c r="W7" s="79"/>
      <c r="Y7" s="97"/>
    </row>
    <row r="8" spans="1:41" s="94" customFormat="1" ht="15.75" thickBot="1" x14ac:dyDescent="0.3">
      <c r="B8" s="94" t="s">
        <v>14</v>
      </c>
      <c r="C8" s="98">
        <v>1000</v>
      </c>
      <c r="D8" s="98">
        <v>500</v>
      </c>
      <c r="E8" s="98">
        <v>270</v>
      </c>
      <c r="F8" s="79"/>
      <c r="G8" s="89"/>
      <c r="J8" s="99"/>
      <c r="L8" s="100"/>
      <c r="N8" s="99"/>
      <c r="U8" s="100"/>
      <c r="V8" s="100"/>
      <c r="W8" s="150" t="s">
        <v>15</v>
      </c>
      <c r="X8" s="150" t="s">
        <v>16</v>
      </c>
      <c r="Y8" s="97"/>
      <c r="AI8" s="101" t="s">
        <v>116</v>
      </c>
      <c r="AM8" s="101" t="s">
        <v>116</v>
      </c>
    </row>
    <row r="9" spans="1:41" ht="32.25" customHeight="1" thickBot="1" x14ac:dyDescent="0.3">
      <c r="A9" s="164" t="s">
        <v>28</v>
      </c>
      <c r="B9" s="94"/>
      <c r="C9" s="151" t="s">
        <v>17</v>
      </c>
      <c r="D9" s="151"/>
      <c r="E9" s="151"/>
      <c r="G9" s="89"/>
      <c r="J9" s="102" t="s">
        <v>18</v>
      </c>
      <c r="K9" s="103" t="s">
        <v>19</v>
      </c>
      <c r="L9" s="104" t="s">
        <v>22</v>
      </c>
      <c r="N9" s="105"/>
      <c r="O9" s="106"/>
      <c r="P9" s="106"/>
      <c r="Q9" s="106"/>
      <c r="R9" s="106"/>
      <c r="S9" s="106"/>
      <c r="T9" s="106"/>
      <c r="U9" s="107"/>
      <c r="V9" s="108"/>
      <c r="W9" s="150"/>
      <c r="X9" s="150"/>
      <c r="Y9" s="109" t="s">
        <v>23</v>
      </c>
      <c r="Z9" s="141" t="s">
        <v>24</v>
      </c>
      <c r="AA9" s="142"/>
      <c r="AB9" s="142"/>
      <c r="AC9" s="142"/>
      <c r="AD9" s="142"/>
      <c r="AE9" s="142"/>
      <c r="AF9" s="142"/>
      <c r="AG9" s="143"/>
      <c r="AI9" s="110" t="s">
        <v>25</v>
      </c>
      <c r="AJ9" s="110" t="s">
        <v>26</v>
      </c>
      <c r="AK9" s="111" t="s">
        <v>117</v>
      </c>
      <c r="AM9" s="110" t="s">
        <v>25</v>
      </c>
      <c r="AN9" s="110" t="s">
        <v>26</v>
      </c>
      <c r="AO9" s="111" t="s">
        <v>118</v>
      </c>
    </row>
    <row r="10" spans="1:41" ht="15.75" x14ac:dyDescent="0.25">
      <c r="A10" s="53">
        <v>1</v>
      </c>
      <c r="B10" s="112" t="s">
        <v>159</v>
      </c>
      <c r="C10" s="113">
        <v>2.5347222222222229E-3</v>
      </c>
      <c r="D10" s="113"/>
      <c r="E10" s="113">
        <v>6.9444444444444545E-4</v>
      </c>
      <c r="G10" s="114">
        <v>0.91800000000000004</v>
      </c>
      <c r="H10" s="114">
        <v>1.0825</v>
      </c>
      <c r="I10" s="115"/>
      <c r="J10" s="116">
        <v>1.2594210937500005E-3</v>
      </c>
      <c r="K10" s="117">
        <v>1.2779513888888908E-3</v>
      </c>
      <c r="L10" s="118">
        <v>2.5373724826388911E-3</v>
      </c>
      <c r="N10" s="119" t="s">
        <v>40</v>
      </c>
      <c r="O10" s="120" t="s">
        <v>40</v>
      </c>
      <c r="P10" s="120"/>
      <c r="Q10" s="120"/>
      <c r="R10" s="120"/>
      <c r="S10" s="120"/>
      <c r="T10" s="120"/>
      <c r="U10" s="120"/>
      <c r="V10" s="121" t="s">
        <v>44</v>
      </c>
      <c r="W10" s="122">
        <f t="shared" ref="W10:W21" si="0">SUM(Z10:AG10)/Y10</f>
        <v>0.91800000000000004</v>
      </c>
      <c r="X10" s="123">
        <f>VLOOKUP(V10,[1]Masterdata!$E:$F,2,0)</f>
        <v>1.0825</v>
      </c>
      <c r="Y10" s="83">
        <f t="shared" ref="Y10:Y21" si="1">COUNTA(N10:U10)</f>
        <v>2</v>
      </c>
      <c r="Z10" s="79">
        <f>IFERROR(VLOOKUP(N10,[1]Masterdata!$B:$C,2,0),0)</f>
        <v>0.91800000000000004</v>
      </c>
      <c r="AA10" s="79">
        <f>IFERROR(VLOOKUP(O10,[1]Masterdata!$B:$C,2,0),0)</f>
        <v>0.91800000000000004</v>
      </c>
      <c r="AB10" s="79">
        <f>IFERROR(VLOOKUP(P10,[1]Masterdata!$B:$C,2,0),0)</f>
        <v>0</v>
      </c>
      <c r="AC10" s="79">
        <f>IFERROR(VLOOKUP(Q10,[1]Masterdata!$B:$C,2,0),0)</f>
        <v>0</v>
      </c>
      <c r="AD10" s="79">
        <f>IFERROR(VLOOKUP(R10,[1]Masterdata!$B:$C,2,0),0)</f>
        <v>0</v>
      </c>
      <c r="AE10" s="79">
        <f>IFERROR(VLOOKUP(S10,[1]Masterdata!$B:$C,2,0),0)</f>
        <v>0</v>
      </c>
      <c r="AF10" s="79">
        <f>IFERROR(VLOOKUP(T10,[1]Masterdata!$B:$C,2,0),0)</f>
        <v>0</v>
      </c>
      <c r="AG10" s="79">
        <f>IFERROR(VLOOKUP(U10,[1]Masterdata!$B:$C,2,0),0)</f>
        <v>0</v>
      </c>
      <c r="AH10" s="79" t="s">
        <v>133</v>
      </c>
      <c r="AI10" s="124">
        <v>1.1898148148148149E-2</v>
      </c>
      <c r="AJ10" s="125">
        <v>1.4432870370370372E-2</v>
      </c>
      <c r="AK10" s="126">
        <f t="shared" ref="AK10:AK21" si="2">AJ10-AI10</f>
        <v>2.5347222222222229E-3</v>
      </c>
      <c r="AM10" s="124">
        <v>2.3634259259259258E-2</v>
      </c>
      <c r="AN10" s="125">
        <v>2.4328703703703703E-2</v>
      </c>
      <c r="AO10" s="126">
        <f t="shared" ref="AO10:AO21" si="3">AN10-AM10</f>
        <v>6.9444444444444545E-4</v>
      </c>
    </row>
    <row r="11" spans="1:41" ht="15.75" x14ac:dyDescent="0.25">
      <c r="A11" s="53">
        <v>2</v>
      </c>
      <c r="B11" s="112" t="s">
        <v>158</v>
      </c>
      <c r="C11" s="113">
        <v>2.7199074074074087E-3</v>
      </c>
      <c r="D11" s="113"/>
      <c r="E11" s="113">
        <v>7.5231481481481677E-4</v>
      </c>
      <c r="G11" s="114">
        <v>0.86099999999999999</v>
      </c>
      <c r="H11" s="114">
        <v>1.0825</v>
      </c>
      <c r="I11" s="115"/>
      <c r="J11" s="116">
        <v>1.2675210503472229E-3</v>
      </c>
      <c r="K11" s="117">
        <v>1.2984849215535012E-3</v>
      </c>
      <c r="L11" s="127">
        <v>2.5660059719007241E-3</v>
      </c>
      <c r="N11" s="128" t="s">
        <v>33</v>
      </c>
      <c r="O11" s="129" t="s">
        <v>33</v>
      </c>
      <c r="P11" s="129"/>
      <c r="Q11" s="129"/>
      <c r="R11" s="129"/>
      <c r="S11" s="129"/>
      <c r="T11" s="129"/>
      <c r="U11" s="129"/>
      <c r="V11" s="121" t="s">
        <v>44</v>
      </c>
      <c r="W11" s="122">
        <f t="shared" si="0"/>
        <v>0.86099999999999999</v>
      </c>
      <c r="X11" s="123">
        <f>VLOOKUP(V11,[1]Masterdata!$E:$F,2,0)</f>
        <v>1.0825</v>
      </c>
      <c r="Y11" s="83">
        <f t="shared" si="1"/>
        <v>2</v>
      </c>
      <c r="Z11" s="79">
        <f>IFERROR(VLOOKUP(N11,[1]Masterdata!$B:$C,2,0),0)</f>
        <v>0.86099999999999999</v>
      </c>
      <c r="AA11" s="79">
        <f>IFERROR(VLOOKUP(O11,[1]Masterdata!$B:$C,2,0),0)</f>
        <v>0.86099999999999999</v>
      </c>
      <c r="AB11" s="79">
        <f>IFERROR(VLOOKUP(P11,[1]Masterdata!$B:$C,2,0),0)</f>
        <v>0</v>
      </c>
      <c r="AC11" s="79">
        <f>IFERROR(VLOOKUP(Q11,[1]Masterdata!$B:$C,2,0),0)</f>
        <v>0</v>
      </c>
      <c r="AD11" s="79">
        <f>IFERROR(VLOOKUP(R11,[1]Masterdata!$B:$C,2,0),0)</f>
        <v>0</v>
      </c>
      <c r="AE11" s="79">
        <f>IFERROR(VLOOKUP(S11,[1]Masterdata!$B:$C,2,0),0)</f>
        <v>0</v>
      </c>
      <c r="AF11" s="79">
        <f>IFERROR(VLOOKUP(T11,[1]Masterdata!$B:$C,2,0),0)</f>
        <v>0</v>
      </c>
      <c r="AG11" s="79">
        <f>IFERROR(VLOOKUP(U11,[1]Masterdata!$B:$C,2,0),0)</f>
        <v>0</v>
      </c>
      <c r="AH11" s="79" t="s">
        <v>134</v>
      </c>
      <c r="AI11" s="130">
        <v>1.2256944444444444E-2</v>
      </c>
      <c r="AJ11" s="131">
        <v>1.4976851851851852E-2</v>
      </c>
      <c r="AK11" s="132">
        <f t="shared" si="2"/>
        <v>2.7199074074074087E-3</v>
      </c>
      <c r="AM11" s="130">
        <v>2.4166666666666666E-2</v>
      </c>
      <c r="AN11" s="131">
        <v>2.4918981481481483E-2</v>
      </c>
      <c r="AO11" s="132">
        <f t="shared" si="3"/>
        <v>7.5231481481481677E-4</v>
      </c>
    </row>
    <row r="12" spans="1:41" ht="15.75" x14ac:dyDescent="0.25">
      <c r="A12" s="53">
        <v>3</v>
      </c>
      <c r="B12" s="112" t="s">
        <v>135</v>
      </c>
      <c r="C12" s="113">
        <v>2.731481481481484E-3</v>
      </c>
      <c r="D12" s="113"/>
      <c r="E12" s="113">
        <v>7.5578703703703745E-4</v>
      </c>
      <c r="G12" s="114">
        <v>0.86050000000000004</v>
      </c>
      <c r="H12" s="114">
        <v>1.0825</v>
      </c>
      <c r="I12" s="115"/>
      <c r="J12" s="116">
        <v>1.2721755497685197E-3</v>
      </c>
      <c r="K12" s="117">
        <v>1.3037203923396785E-3</v>
      </c>
      <c r="L12" s="127">
        <v>2.5758959421081982E-3</v>
      </c>
      <c r="N12" s="128" t="s">
        <v>32</v>
      </c>
      <c r="O12" s="129" t="s">
        <v>43</v>
      </c>
      <c r="P12" s="129"/>
      <c r="Q12" s="129"/>
      <c r="R12" s="129"/>
      <c r="S12" s="129"/>
      <c r="T12" s="129"/>
      <c r="U12" s="129"/>
      <c r="V12" s="121" t="s">
        <v>44</v>
      </c>
      <c r="W12" s="122">
        <f t="shared" si="0"/>
        <v>0.86050000000000004</v>
      </c>
      <c r="X12" s="123">
        <f>VLOOKUP(V12,[1]Masterdata!$E:$F,2,0)</f>
        <v>1.0825</v>
      </c>
      <c r="Y12" s="83">
        <f t="shared" si="1"/>
        <v>2</v>
      </c>
      <c r="Z12" s="79">
        <f>IFERROR(VLOOKUP(N12,[1]Masterdata!$B:$C,2,0),0)</f>
        <v>0.85</v>
      </c>
      <c r="AA12" s="79">
        <f>IFERROR(VLOOKUP(O12,[1]Masterdata!$B:$C,2,0),0)</f>
        <v>0.871</v>
      </c>
      <c r="AB12" s="79">
        <f>IFERROR(VLOOKUP(P12,[1]Masterdata!$B:$C,2,0),0)</f>
        <v>0</v>
      </c>
      <c r="AC12" s="79">
        <f>IFERROR(VLOOKUP(Q12,[1]Masterdata!$B:$C,2,0),0)</f>
        <v>0</v>
      </c>
      <c r="AD12" s="79">
        <f>IFERROR(VLOOKUP(R12,[1]Masterdata!$B:$C,2,0),0)</f>
        <v>0</v>
      </c>
      <c r="AE12" s="79">
        <f>IFERROR(VLOOKUP(S12,[1]Masterdata!$B:$C,2,0),0)</f>
        <v>0</v>
      </c>
      <c r="AF12" s="79">
        <f>IFERROR(VLOOKUP(T12,[1]Masterdata!$B:$C,2,0),0)</f>
        <v>0</v>
      </c>
      <c r="AG12" s="79">
        <f>IFERROR(VLOOKUP(U12,[1]Masterdata!$B:$C,2,0),0)</f>
        <v>0</v>
      </c>
      <c r="AH12" s="79" t="s">
        <v>136</v>
      </c>
      <c r="AI12" s="130">
        <v>1.292824074074074E-2</v>
      </c>
      <c r="AJ12" s="131">
        <v>1.5659722222222224E-2</v>
      </c>
      <c r="AK12" s="132">
        <f t="shared" si="2"/>
        <v>2.731481481481484E-3</v>
      </c>
      <c r="AM12" s="130">
        <v>2.4166666666666666E-2</v>
      </c>
      <c r="AN12" s="131">
        <v>2.4922453703703704E-2</v>
      </c>
      <c r="AO12" s="132">
        <f t="shared" si="3"/>
        <v>7.5578703703703745E-4</v>
      </c>
    </row>
    <row r="13" spans="1:41" ht="15.75" x14ac:dyDescent="0.25">
      <c r="A13" s="53">
        <v>4</v>
      </c>
      <c r="B13" s="112" t="s">
        <v>137</v>
      </c>
      <c r="C13" s="113">
        <v>2.4710648148148148E-3</v>
      </c>
      <c r="D13" s="113"/>
      <c r="E13" s="113">
        <v>6.6319444444444542E-4</v>
      </c>
      <c r="G13" s="114">
        <v>0.96249999999999991</v>
      </c>
      <c r="H13" s="114">
        <v>1.1200000000000001</v>
      </c>
      <c r="I13" s="115"/>
      <c r="J13" s="116">
        <v>1.3319039351851851E-3</v>
      </c>
      <c r="K13" s="117">
        <v>1.3239326131687264E-3</v>
      </c>
      <c r="L13" s="127">
        <v>2.6558365483539117E-3</v>
      </c>
      <c r="N13" s="128" t="s">
        <v>50</v>
      </c>
      <c r="O13" s="129" t="s">
        <v>50</v>
      </c>
      <c r="P13" s="129" t="s">
        <v>37</v>
      </c>
      <c r="Q13" s="129" t="s">
        <v>37</v>
      </c>
      <c r="R13" s="129"/>
      <c r="S13" s="129"/>
      <c r="T13" s="129"/>
      <c r="U13" s="129"/>
      <c r="V13" s="121" t="s">
        <v>34</v>
      </c>
      <c r="W13" s="122">
        <f t="shared" si="0"/>
        <v>0.96249999999999991</v>
      </c>
      <c r="X13" s="123">
        <f>VLOOKUP(V13,[1]Masterdata!$E:$F,2,0)</f>
        <v>1.1200000000000001</v>
      </c>
      <c r="Y13" s="83">
        <f t="shared" si="1"/>
        <v>4</v>
      </c>
      <c r="Z13" s="79">
        <f>IFERROR(VLOOKUP(N13,[1]Masterdata!$B:$C,2,0),0)</f>
        <v>0.95699999999999996</v>
      </c>
      <c r="AA13" s="79">
        <f>IFERROR(VLOOKUP(O13,[1]Masterdata!$B:$C,2,0),0)</f>
        <v>0.95699999999999996</v>
      </c>
      <c r="AB13" s="79">
        <f>IFERROR(VLOOKUP(P13,[1]Masterdata!$B:$C,2,0),0)</f>
        <v>0.96799999999999997</v>
      </c>
      <c r="AC13" s="79">
        <f>IFERROR(VLOOKUP(Q13,[1]Masterdata!$B:$C,2,0),0)</f>
        <v>0.96799999999999997</v>
      </c>
      <c r="AD13" s="79">
        <f>IFERROR(VLOOKUP(R13,[1]Masterdata!$B:$C,2,0),0)</f>
        <v>0</v>
      </c>
      <c r="AE13" s="79">
        <f>IFERROR(VLOOKUP(S13,[1]Masterdata!$B:$C,2,0),0)</f>
        <v>0</v>
      </c>
      <c r="AF13" s="79">
        <f>IFERROR(VLOOKUP(T13,[1]Masterdata!$B:$C,2,0),0)</f>
        <v>0</v>
      </c>
      <c r="AG13" s="79">
        <f>IFERROR(VLOOKUP(U13,[1]Masterdata!$B:$C,2,0),0)</f>
        <v>0</v>
      </c>
      <c r="AH13" s="79" t="s">
        <v>138</v>
      </c>
      <c r="AI13" s="130">
        <v>1.0405092592592593E-2</v>
      </c>
      <c r="AJ13" s="131">
        <v>1.2876157407407407E-2</v>
      </c>
      <c r="AK13" s="132">
        <f t="shared" si="2"/>
        <v>2.4710648148148148E-3</v>
      </c>
      <c r="AM13" s="130">
        <v>2.2083333333333333E-2</v>
      </c>
      <c r="AN13" s="131">
        <v>2.2746527777777779E-2</v>
      </c>
      <c r="AO13" s="132">
        <f t="shared" si="3"/>
        <v>6.6319444444444542E-4</v>
      </c>
    </row>
    <row r="14" spans="1:41" ht="15.75" x14ac:dyDescent="0.25">
      <c r="A14" s="53">
        <v>5</v>
      </c>
      <c r="B14" s="112" t="s">
        <v>139</v>
      </c>
      <c r="C14" s="113">
        <v>2.5543981481481494E-3</v>
      </c>
      <c r="D14" s="113"/>
      <c r="E14" s="133">
        <v>6.5972222222222127E-4</v>
      </c>
      <c r="G14" s="114">
        <v>0.96775</v>
      </c>
      <c r="H14" s="114">
        <v>1.1200000000000001</v>
      </c>
      <c r="I14" s="115"/>
      <c r="J14" s="116">
        <v>1.3843305324074083E-3</v>
      </c>
      <c r="K14" s="117">
        <v>1.3241846707818914E-3</v>
      </c>
      <c r="L14" s="127">
        <v>2.7085152031892995E-3</v>
      </c>
      <c r="N14" s="128" t="s">
        <v>50</v>
      </c>
      <c r="O14" s="129" t="s">
        <v>50</v>
      </c>
      <c r="P14" s="129" t="s">
        <v>50</v>
      </c>
      <c r="Q14" s="129" t="s">
        <v>140</v>
      </c>
      <c r="R14" s="129"/>
      <c r="S14" s="129"/>
      <c r="T14" s="129"/>
      <c r="U14" s="129"/>
      <c r="V14" s="121" t="s">
        <v>34</v>
      </c>
      <c r="W14" s="122">
        <f t="shared" si="0"/>
        <v>0.96775</v>
      </c>
      <c r="X14" s="123">
        <f>VLOOKUP(V14,[1]Masterdata!$E:$F,2,0)</f>
        <v>1.1200000000000001</v>
      </c>
      <c r="Y14" s="83">
        <f t="shared" si="1"/>
        <v>4</v>
      </c>
      <c r="Z14" s="79">
        <f>IFERROR(VLOOKUP(N14,[1]Masterdata!$B:$C,2,0),0)</f>
        <v>0.95699999999999996</v>
      </c>
      <c r="AA14" s="79">
        <f>IFERROR(VLOOKUP(O14,[1]Masterdata!$B:$C,2,0),0)</f>
        <v>0.95699999999999996</v>
      </c>
      <c r="AB14" s="79">
        <f>IFERROR(VLOOKUP(P14,[1]Masterdata!$B:$C,2,0),0)</f>
        <v>0.95699999999999996</v>
      </c>
      <c r="AC14" s="79">
        <f>IFERROR(VLOOKUP(Q14,[1]Masterdata!$B:$C,2,0),0)</f>
        <v>1</v>
      </c>
      <c r="AD14" s="79">
        <f>IFERROR(VLOOKUP(R14,[1]Masterdata!$B:$C,2,0),0)</f>
        <v>0</v>
      </c>
      <c r="AE14" s="79">
        <f>IFERROR(VLOOKUP(S14,[1]Masterdata!$B:$C,2,0),0)</f>
        <v>0</v>
      </c>
      <c r="AF14" s="79">
        <f>IFERROR(VLOOKUP(T14,[1]Masterdata!$B:$C,2,0),0)</f>
        <v>0</v>
      </c>
      <c r="AG14" s="79">
        <f>IFERROR(VLOOKUP(U14,[1]Masterdata!$B:$C,2,0),0)</f>
        <v>0</v>
      </c>
      <c r="AH14" s="79" t="s">
        <v>141</v>
      </c>
      <c r="AI14" s="130">
        <v>1.105324074074074E-2</v>
      </c>
      <c r="AJ14" s="131">
        <v>1.360763888888889E-2</v>
      </c>
      <c r="AK14" s="132">
        <f t="shared" si="2"/>
        <v>2.5543981481481494E-3</v>
      </c>
      <c r="AM14" s="130">
        <v>2.2083333333333333E-2</v>
      </c>
      <c r="AN14" s="131">
        <v>2.2743055555555555E-2</v>
      </c>
      <c r="AO14" s="132">
        <f t="shared" si="3"/>
        <v>6.5972222222222127E-4</v>
      </c>
    </row>
    <row r="15" spans="1:41" ht="15.75" x14ac:dyDescent="0.25">
      <c r="A15" s="53">
        <v>6</v>
      </c>
      <c r="B15" s="112" t="s">
        <v>142</v>
      </c>
      <c r="C15" s="113">
        <v>3.4259259259259243E-3</v>
      </c>
      <c r="D15" s="113"/>
      <c r="E15" s="113">
        <v>9.375000000000043E-4</v>
      </c>
      <c r="G15" s="114">
        <v>0.82333333333333336</v>
      </c>
      <c r="H15" s="114">
        <v>0.98250000000000004</v>
      </c>
      <c r="I15" s="115"/>
      <c r="J15" s="116">
        <v>1.3856585648148144E-3</v>
      </c>
      <c r="K15" s="117">
        <v>1.4043836805555619E-3</v>
      </c>
      <c r="L15" s="127">
        <v>2.7900422453703763E-3</v>
      </c>
      <c r="N15" s="128" t="s">
        <v>122</v>
      </c>
      <c r="O15" s="129" t="s">
        <v>126</v>
      </c>
      <c r="P15" s="129" t="s">
        <v>32</v>
      </c>
      <c r="Q15" s="129"/>
      <c r="R15" s="129"/>
      <c r="S15" s="129"/>
      <c r="T15" s="129"/>
      <c r="U15" s="129"/>
      <c r="V15" s="121" t="s">
        <v>58</v>
      </c>
      <c r="W15" s="122">
        <f t="shared" si="0"/>
        <v>0.82333333333333336</v>
      </c>
      <c r="X15" s="123">
        <f>VLOOKUP(V15,[1]Masterdata!$E:$F,2,0)</f>
        <v>0.98250000000000004</v>
      </c>
      <c r="Y15" s="83">
        <f t="shared" si="1"/>
        <v>3</v>
      </c>
      <c r="Z15" s="79">
        <f>IFERROR(VLOOKUP(N15,[1]Masterdata!$B:$C,2,0),0)</f>
        <v>0.83</v>
      </c>
      <c r="AA15" s="79">
        <f>IFERROR(VLOOKUP(O15,[1]Masterdata!$B:$C,2,0),0)</f>
        <v>0.79</v>
      </c>
      <c r="AB15" s="79">
        <f>IFERROR(VLOOKUP(P15,[1]Masterdata!$B:$C,2,0),0)</f>
        <v>0.85</v>
      </c>
      <c r="AC15" s="79">
        <f>IFERROR(VLOOKUP(Q15,[1]Masterdata!$B:$C,2,0),0)</f>
        <v>0</v>
      </c>
      <c r="AD15" s="79">
        <f>IFERROR(VLOOKUP(R15,[1]Masterdata!$B:$C,2,0),0)</f>
        <v>0</v>
      </c>
      <c r="AE15" s="79">
        <f>IFERROR(VLOOKUP(S15,[1]Masterdata!$B:$C,2,0),0)</f>
        <v>0</v>
      </c>
      <c r="AF15" s="79">
        <f>IFERROR(VLOOKUP(T15,[1]Masterdata!$B:$C,2,0),0)</f>
        <v>0</v>
      </c>
      <c r="AG15" s="79">
        <f>IFERROR(VLOOKUP(U15,[1]Masterdata!$B:$C,2,0),0)</f>
        <v>0</v>
      </c>
      <c r="AH15" s="79" t="s">
        <v>143</v>
      </c>
      <c r="AI15" s="130">
        <v>1.3113425925925926E-2</v>
      </c>
      <c r="AJ15" s="131">
        <v>1.653935185185185E-2</v>
      </c>
      <c r="AK15" s="132">
        <f t="shared" si="2"/>
        <v>3.4259259259259243E-3</v>
      </c>
      <c r="AM15" s="130">
        <v>2.7071759259259257E-2</v>
      </c>
      <c r="AN15" s="131">
        <v>2.8009259259259262E-2</v>
      </c>
      <c r="AO15" s="132">
        <f t="shared" si="3"/>
        <v>9.375000000000043E-4</v>
      </c>
    </row>
    <row r="16" spans="1:41" ht="15.75" x14ac:dyDescent="0.25">
      <c r="A16" s="53">
        <v>7</v>
      </c>
      <c r="B16" s="112" t="s">
        <v>144</v>
      </c>
      <c r="C16" s="113">
        <v>2.6701388888888886E-3</v>
      </c>
      <c r="D16" s="133"/>
      <c r="E16" s="133">
        <v>7.6388888888888687E-4</v>
      </c>
      <c r="G16" s="114">
        <v>0.91800000000000004</v>
      </c>
      <c r="H16" s="114">
        <v>1.1200000000000001</v>
      </c>
      <c r="I16" s="115"/>
      <c r="J16" s="116">
        <v>1.3726650000000001E-3</v>
      </c>
      <c r="K16" s="117">
        <v>1.4544444444444407E-3</v>
      </c>
      <c r="L16" s="127">
        <v>2.8271094444444408E-3</v>
      </c>
      <c r="N16" s="128" t="s">
        <v>40</v>
      </c>
      <c r="O16" s="129" t="s">
        <v>46</v>
      </c>
      <c r="P16" s="129" t="s">
        <v>40</v>
      </c>
      <c r="Q16" s="129" t="s">
        <v>41</v>
      </c>
      <c r="R16" s="129"/>
      <c r="S16" s="129"/>
      <c r="T16" s="129"/>
      <c r="U16" s="129"/>
      <c r="V16" s="121" t="s">
        <v>34</v>
      </c>
      <c r="W16" s="134">
        <f t="shared" si="0"/>
        <v>0.91800000000000004</v>
      </c>
      <c r="X16" s="135">
        <f>VLOOKUP(V16,[1]Masterdata!$E:$F,2,0)</f>
        <v>1.1200000000000001</v>
      </c>
      <c r="Y16" s="83">
        <f t="shared" si="1"/>
        <v>4</v>
      </c>
      <c r="Z16" s="79">
        <f>IFERROR(VLOOKUP(N16,[1]Masterdata!$B:$C,2,0),0)</f>
        <v>0.91800000000000004</v>
      </c>
      <c r="AA16" s="79">
        <f>IFERROR(VLOOKUP(O16,[1]Masterdata!$B:$C,2,0),0)</f>
        <v>0.89100000000000001</v>
      </c>
      <c r="AB16" s="79">
        <f>IFERROR(VLOOKUP(P16,[1]Masterdata!$B:$C,2,0),0)</f>
        <v>0.91800000000000004</v>
      </c>
      <c r="AC16" s="79">
        <f>IFERROR(VLOOKUP(Q16,[1]Masterdata!$B:$C,2,0),0)</f>
        <v>0.94499999999999995</v>
      </c>
      <c r="AD16" s="79">
        <f>IFERROR(VLOOKUP(R16,[1]Masterdata!$B:$C,2,0),0)</f>
        <v>0</v>
      </c>
      <c r="AE16" s="79">
        <f>IFERROR(VLOOKUP(S16,[1]Masterdata!$B:$C,2,0),0)</f>
        <v>0</v>
      </c>
      <c r="AF16" s="79">
        <f>IFERROR(VLOOKUP(T16,[1]Masterdata!$B:$C,2,0),0)</f>
        <v>0</v>
      </c>
      <c r="AG16" s="79">
        <f>IFERROR(VLOOKUP(U16,[1]Masterdata!$B:$C,2,0),0)</f>
        <v>0</v>
      </c>
      <c r="AH16" s="79" t="s">
        <v>145</v>
      </c>
      <c r="AI16" s="130">
        <v>1.1377314814814814E-2</v>
      </c>
      <c r="AJ16" s="131">
        <v>1.4047453703703703E-2</v>
      </c>
      <c r="AK16" s="132">
        <f t="shared" si="2"/>
        <v>2.6701388888888886E-3</v>
      </c>
      <c r="AM16" s="130">
        <v>2.3171296296296297E-2</v>
      </c>
      <c r="AN16" s="131">
        <v>2.3935185185185184E-2</v>
      </c>
      <c r="AO16" s="132">
        <f t="shared" si="3"/>
        <v>7.6388888888888687E-4</v>
      </c>
    </row>
    <row r="17" spans="1:41" ht="15.75" x14ac:dyDescent="0.25">
      <c r="A17" s="53">
        <v>8</v>
      </c>
      <c r="B17" s="112" t="s">
        <v>146</v>
      </c>
      <c r="C17" s="113">
        <v>3.0324074074074038E-3</v>
      </c>
      <c r="D17" s="113"/>
      <c r="E17" s="113">
        <v>7.8703703703704095E-4</v>
      </c>
      <c r="G17" s="114">
        <v>0.85050000000000003</v>
      </c>
      <c r="H17" s="114">
        <v>1.1200000000000001</v>
      </c>
      <c r="I17" s="115"/>
      <c r="J17" s="116">
        <v>1.4442749999999986E-3</v>
      </c>
      <c r="K17" s="117">
        <v>1.3883333333333404E-3</v>
      </c>
      <c r="L17" s="127">
        <v>2.8326083333333387E-3</v>
      </c>
      <c r="N17" s="128" t="s">
        <v>122</v>
      </c>
      <c r="O17" s="129" t="s">
        <v>32</v>
      </c>
      <c r="P17" s="129" t="s">
        <v>33</v>
      </c>
      <c r="Q17" s="129" t="s">
        <v>33</v>
      </c>
      <c r="R17" s="129"/>
      <c r="S17" s="129"/>
      <c r="T17" s="129"/>
      <c r="U17" s="129"/>
      <c r="V17" s="121" t="s">
        <v>34</v>
      </c>
      <c r="W17" s="122">
        <f t="shared" si="0"/>
        <v>0.85050000000000003</v>
      </c>
      <c r="X17" s="123">
        <f>VLOOKUP(V17,[1]Masterdata!$E:$F,2,0)</f>
        <v>1.1200000000000001</v>
      </c>
      <c r="Y17" s="83">
        <f t="shared" si="1"/>
        <v>4</v>
      </c>
      <c r="Z17" s="79">
        <f>IFERROR(VLOOKUP(N17,[1]Masterdata!$B:$C,2,0),0)</f>
        <v>0.83</v>
      </c>
      <c r="AA17" s="79">
        <f>IFERROR(VLOOKUP(O17,[1]Masterdata!$B:$C,2,0),0)</f>
        <v>0.85</v>
      </c>
      <c r="AB17" s="79">
        <f>IFERROR(VLOOKUP(P17,[1]Masterdata!$B:$C,2,0),0)</f>
        <v>0.86099999999999999</v>
      </c>
      <c r="AC17" s="79">
        <f>IFERROR(VLOOKUP(Q17,[1]Masterdata!$B:$C,2,0),0)</f>
        <v>0.86099999999999999</v>
      </c>
      <c r="AD17" s="79">
        <f>IFERROR(VLOOKUP(R17,[1]Masterdata!$B:$C,2,0),0)</f>
        <v>0</v>
      </c>
      <c r="AE17" s="79">
        <f>IFERROR(VLOOKUP(S17,[1]Masterdata!$B:$C,2,0),0)</f>
        <v>0</v>
      </c>
      <c r="AF17" s="79">
        <f>IFERROR(VLOOKUP(T17,[1]Masterdata!$B:$C,2,0),0)</f>
        <v>0</v>
      </c>
      <c r="AG17" s="79">
        <f>IFERROR(VLOOKUP(U17,[1]Masterdata!$B:$C,2,0),0)</f>
        <v>0</v>
      </c>
      <c r="AH17" s="79" t="s">
        <v>147</v>
      </c>
      <c r="AI17" s="130">
        <v>1.1701388888888891E-2</v>
      </c>
      <c r="AJ17" s="131">
        <v>1.4733796296296295E-2</v>
      </c>
      <c r="AK17" s="132">
        <f t="shared" si="2"/>
        <v>3.0324074074074038E-3</v>
      </c>
      <c r="AM17" s="130">
        <v>2.6296296296296293E-2</v>
      </c>
      <c r="AN17" s="131">
        <v>2.7083333333333334E-2</v>
      </c>
      <c r="AO17" s="132">
        <f t="shared" si="3"/>
        <v>7.8703703703704095E-4</v>
      </c>
    </row>
    <row r="18" spans="1:41" ht="15.75" x14ac:dyDescent="0.25">
      <c r="A18" s="53">
        <v>9</v>
      </c>
      <c r="B18" s="112" t="s">
        <v>148</v>
      </c>
      <c r="C18" s="113">
        <v>2.7777777777777766E-3</v>
      </c>
      <c r="D18" s="113"/>
      <c r="E18" s="113">
        <v>7.5231481481481677E-4</v>
      </c>
      <c r="G18" s="114">
        <v>0.94499999999999995</v>
      </c>
      <c r="H18" s="114">
        <v>1.0825</v>
      </c>
      <c r="I18" s="115"/>
      <c r="J18" s="116">
        <v>1.4207812499999993E-3</v>
      </c>
      <c r="K18" s="117">
        <v>1.4251663773148183E-3</v>
      </c>
      <c r="L18" s="127">
        <v>2.8459476273148179E-3</v>
      </c>
      <c r="N18" s="128" t="s">
        <v>41</v>
      </c>
      <c r="O18" s="129" t="s">
        <v>41</v>
      </c>
      <c r="P18" s="129"/>
      <c r="Q18" s="129"/>
      <c r="R18" s="129"/>
      <c r="S18" s="129"/>
      <c r="T18" s="129"/>
      <c r="U18" s="129"/>
      <c r="V18" s="121" t="s">
        <v>44</v>
      </c>
      <c r="W18" s="122">
        <f t="shared" si="0"/>
        <v>0.94499999999999995</v>
      </c>
      <c r="X18" s="123">
        <f>VLOOKUP(V18,[1]Masterdata!$E:$F,2,0)</f>
        <v>1.0825</v>
      </c>
      <c r="Y18" s="83">
        <f t="shared" si="1"/>
        <v>2</v>
      </c>
      <c r="Z18" s="79">
        <f>IFERROR(VLOOKUP(N18,[1]Masterdata!$B:$C,2,0),0)</f>
        <v>0.94499999999999995</v>
      </c>
      <c r="AA18" s="79">
        <f>IFERROR(VLOOKUP(O18,[1]Masterdata!$B:$C,2,0),0)</f>
        <v>0.94499999999999995</v>
      </c>
      <c r="AB18" s="79">
        <f>IFERROR(VLOOKUP(P18,[1]Masterdata!$B:$C,2,0),0)</f>
        <v>0</v>
      </c>
      <c r="AC18" s="79">
        <f>IFERROR(VLOOKUP(Q18,[1]Masterdata!$B:$C,2,0),0)</f>
        <v>0</v>
      </c>
      <c r="AD18" s="79">
        <f>IFERROR(VLOOKUP(R18,[1]Masterdata!$B:$C,2,0),0)</f>
        <v>0</v>
      </c>
      <c r="AE18" s="79">
        <f>IFERROR(VLOOKUP(S18,[1]Masterdata!$B:$C,2,0),0)</f>
        <v>0</v>
      </c>
      <c r="AF18" s="79">
        <f>IFERROR(VLOOKUP(T18,[1]Masterdata!$B:$C,2,0),0)</f>
        <v>0</v>
      </c>
      <c r="AG18" s="79">
        <f>IFERROR(VLOOKUP(U18,[1]Masterdata!$B:$C,2,0),0)</f>
        <v>0</v>
      </c>
      <c r="AH18" s="79" t="s">
        <v>149</v>
      </c>
      <c r="AI18" s="130">
        <v>1.2083333333333333E-2</v>
      </c>
      <c r="AJ18" s="131">
        <v>1.486111111111111E-2</v>
      </c>
      <c r="AK18" s="132">
        <f t="shared" si="2"/>
        <v>2.7777777777777766E-3</v>
      </c>
      <c r="AM18" s="130">
        <v>2.4861111111111108E-2</v>
      </c>
      <c r="AN18" s="131">
        <v>2.5613425925925925E-2</v>
      </c>
      <c r="AO18" s="132">
        <f t="shared" si="3"/>
        <v>7.5231481481481677E-4</v>
      </c>
    </row>
    <row r="19" spans="1:41" ht="15.75" x14ac:dyDescent="0.25">
      <c r="A19" s="53">
        <v>10</v>
      </c>
      <c r="B19" s="112" t="s">
        <v>150</v>
      </c>
      <c r="C19" s="113">
        <v>2.9282407407407417E-3</v>
      </c>
      <c r="D19" s="113"/>
      <c r="E19" s="113">
        <v>8.5648148148148584E-4</v>
      </c>
      <c r="G19" s="114">
        <v>0.89100000000000001</v>
      </c>
      <c r="H19" s="114">
        <v>1.0825</v>
      </c>
      <c r="I19" s="115"/>
      <c r="J19" s="116">
        <v>1.4121550781250004E-3</v>
      </c>
      <c r="K19" s="117">
        <v>1.5297829861111191E-3</v>
      </c>
      <c r="L19" s="127">
        <v>2.9419380642361197E-3</v>
      </c>
      <c r="N19" s="128" t="s">
        <v>57</v>
      </c>
      <c r="O19" s="129" t="s">
        <v>40</v>
      </c>
      <c r="P19" s="129"/>
      <c r="Q19" s="129"/>
      <c r="R19" s="129"/>
      <c r="S19" s="129"/>
      <c r="T19" s="129"/>
      <c r="U19" s="129"/>
      <c r="V19" s="121" t="s">
        <v>44</v>
      </c>
      <c r="W19" s="122">
        <f t="shared" si="0"/>
        <v>0.89100000000000001</v>
      </c>
      <c r="X19" s="123">
        <f>VLOOKUP(V19,[1]Masterdata!$E:$F,2,0)</f>
        <v>1.0825</v>
      </c>
      <c r="Y19" s="83">
        <f t="shared" si="1"/>
        <v>2</v>
      </c>
      <c r="Z19" s="79">
        <f>IFERROR(VLOOKUP(N19,[1]Masterdata!$B:$C,2,0),0)</f>
        <v>0.86399999999999999</v>
      </c>
      <c r="AA19" s="79">
        <f>IFERROR(VLOOKUP(O19,[1]Masterdata!$B:$C,2,0),0)</f>
        <v>0.91800000000000004</v>
      </c>
      <c r="AB19" s="79">
        <f>IFERROR(VLOOKUP(P19,[1]Masterdata!$B:$C,2,0),0)</f>
        <v>0</v>
      </c>
      <c r="AC19" s="79">
        <f>IFERROR(VLOOKUP(Q19,[1]Masterdata!$B:$C,2,0),0)</f>
        <v>0</v>
      </c>
      <c r="AD19" s="79">
        <f>IFERROR(VLOOKUP(R19,[1]Masterdata!$B:$C,2,0),0)</f>
        <v>0</v>
      </c>
      <c r="AE19" s="79">
        <f>IFERROR(VLOOKUP(S19,[1]Masterdata!$B:$C,2,0),0)</f>
        <v>0</v>
      </c>
      <c r="AF19" s="79">
        <f>IFERROR(VLOOKUP(T19,[1]Masterdata!$B:$C,2,0),0)</f>
        <v>0</v>
      </c>
      <c r="AG19" s="79">
        <f>IFERROR(VLOOKUP(U19,[1]Masterdata!$B:$C,2,0),0)</f>
        <v>0</v>
      </c>
      <c r="AH19" s="79" t="s">
        <v>151</v>
      </c>
      <c r="AI19" s="130">
        <v>1.2499999999999999E-2</v>
      </c>
      <c r="AJ19" s="131">
        <v>1.5428240740740741E-2</v>
      </c>
      <c r="AK19" s="132">
        <f t="shared" si="2"/>
        <v>2.9282407407407417E-3</v>
      </c>
      <c r="AM19" s="130">
        <v>2.4861111111111108E-2</v>
      </c>
      <c r="AN19" s="131">
        <v>2.5717592592592594E-2</v>
      </c>
      <c r="AO19" s="132">
        <f t="shared" si="3"/>
        <v>8.5648148148148584E-4</v>
      </c>
    </row>
    <row r="20" spans="1:41" ht="15.75" x14ac:dyDescent="0.25">
      <c r="A20" s="53">
        <v>11</v>
      </c>
      <c r="B20" s="112" t="s">
        <v>152</v>
      </c>
      <c r="C20" s="113">
        <v>3.1597222222222218E-3</v>
      </c>
      <c r="D20" s="113"/>
      <c r="E20" s="113">
        <v>1.0763888888888906E-3</v>
      </c>
      <c r="G20" s="114">
        <v>0.85</v>
      </c>
      <c r="H20" s="114">
        <v>1.0825</v>
      </c>
      <c r="I20" s="115"/>
      <c r="J20" s="116">
        <v>1.453669704861111E-3</v>
      </c>
      <c r="K20" s="117">
        <v>1.8340969007201674E-3</v>
      </c>
      <c r="L20" s="127">
        <v>3.2877666055812784E-3</v>
      </c>
      <c r="N20" s="128" t="s">
        <v>32</v>
      </c>
      <c r="O20" s="129" t="s">
        <v>32</v>
      </c>
      <c r="P20" s="129"/>
      <c r="Q20" s="129"/>
      <c r="R20" s="129"/>
      <c r="S20" s="129"/>
      <c r="T20" s="129"/>
      <c r="U20" s="129"/>
      <c r="V20" s="121" t="s">
        <v>44</v>
      </c>
      <c r="W20" s="122">
        <f t="shared" si="0"/>
        <v>0.85</v>
      </c>
      <c r="X20" s="123">
        <f>VLOOKUP(V20,[1]Masterdata!$E:$F,2,0)</f>
        <v>1.0825</v>
      </c>
      <c r="Y20" s="83">
        <f t="shared" si="1"/>
        <v>2</v>
      </c>
      <c r="Z20" s="79">
        <f>IFERROR(VLOOKUP(N20,[1]Masterdata!$B:$C,2,0),0)</f>
        <v>0.85</v>
      </c>
      <c r="AA20" s="79">
        <f>IFERROR(VLOOKUP(O20,[1]Masterdata!$B:$C,2,0),0)</f>
        <v>0.85</v>
      </c>
      <c r="AB20" s="79">
        <f>IFERROR(VLOOKUP(P20,[1]Masterdata!$B:$C,2,0),0)</f>
        <v>0</v>
      </c>
      <c r="AC20" s="79">
        <f>IFERROR(VLOOKUP(Q20,[1]Masterdata!$B:$C,2,0),0)</f>
        <v>0</v>
      </c>
      <c r="AD20" s="79">
        <f>IFERROR(VLOOKUP(R20,[1]Masterdata!$B:$C,2,0),0)</f>
        <v>0</v>
      </c>
      <c r="AE20" s="79">
        <f>IFERROR(VLOOKUP(S20,[1]Masterdata!$B:$C,2,0),0)</f>
        <v>0</v>
      </c>
      <c r="AF20" s="79">
        <f>IFERROR(VLOOKUP(T20,[1]Masterdata!$B:$C,2,0),0)</f>
        <v>0</v>
      </c>
      <c r="AG20" s="79">
        <f>IFERROR(VLOOKUP(U20,[1]Masterdata!$B:$C,2,0),0)</f>
        <v>0</v>
      </c>
      <c r="AH20" s="79" t="s">
        <v>153</v>
      </c>
      <c r="AI20" s="130">
        <v>1.269675925925926E-2</v>
      </c>
      <c r="AJ20" s="131">
        <v>1.5856481481481482E-2</v>
      </c>
      <c r="AK20" s="132">
        <f t="shared" si="2"/>
        <v>3.1597222222222218E-3</v>
      </c>
      <c r="AM20" s="130">
        <v>2.6296296296296293E-2</v>
      </c>
      <c r="AN20" s="131">
        <v>2.7372685185185184E-2</v>
      </c>
      <c r="AO20" s="132">
        <f t="shared" si="3"/>
        <v>1.0763888888888906E-3</v>
      </c>
    </row>
    <row r="21" spans="1:41" ht="15.75" x14ac:dyDescent="0.25">
      <c r="A21" s="53">
        <v>12</v>
      </c>
      <c r="B21" s="112" t="s">
        <v>154</v>
      </c>
      <c r="C21" s="113">
        <v>4.0624999999999984E-3</v>
      </c>
      <c r="D21" s="113"/>
      <c r="E21" s="113">
        <v>1.2962962962963023E-3</v>
      </c>
      <c r="G21" s="114">
        <v>0.84</v>
      </c>
      <c r="H21" s="114">
        <v>0.92500000000000004</v>
      </c>
      <c r="I21" s="115"/>
      <c r="J21" s="116">
        <v>1.5782812499999994E-3</v>
      </c>
      <c r="K21" s="117">
        <v>1.865226337448568E-3</v>
      </c>
      <c r="L21" s="127">
        <v>3.4435075874485674E-3</v>
      </c>
      <c r="N21" s="128" t="s">
        <v>155</v>
      </c>
      <c r="O21" s="129" t="s">
        <v>155</v>
      </c>
      <c r="P21" s="129"/>
      <c r="Q21" s="129"/>
      <c r="R21" s="129"/>
      <c r="S21" s="129"/>
      <c r="T21" s="129"/>
      <c r="U21" s="129"/>
      <c r="V21" s="121" t="s">
        <v>156</v>
      </c>
      <c r="W21" s="122">
        <f t="shared" si="0"/>
        <v>0.84</v>
      </c>
      <c r="X21" s="123">
        <f>VLOOKUP(V21,[1]Masterdata!$E:$F,2,0)</f>
        <v>0.92500000000000004</v>
      </c>
      <c r="Y21" s="83">
        <f t="shared" si="1"/>
        <v>2</v>
      </c>
      <c r="Z21" s="79">
        <f>IFERROR(VLOOKUP(N21,[1]Masterdata!$B:$C,2,0),0)</f>
        <v>0.84</v>
      </c>
      <c r="AA21" s="79">
        <f>IFERROR(VLOOKUP(O21,[1]Masterdata!$B:$C,2,0),0)</f>
        <v>0.84</v>
      </c>
      <c r="AB21" s="79">
        <f>IFERROR(VLOOKUP(P21,[1]Masterdata!$B:$C,2,0),0)</f>
        <v>0</v>
      </c>
      <c r="AC21" s="79">
        <f>IFERROR(VLOOKUP(Q21,[1]Masterdata!$B:$C,2,0),0)</f>
        <v>0</v>
      </c>
      <c r="AD21" s="79">
        <f>IFERROR(VLOOKUP(R21,[1]Masterdata!$B:$C,2,0),0)</f>
        <v>0</v>
      </c>
      <c r="AE21" s="79">
        <f>IFERROR(VLOOKUP(S21,[1]Masterdata!$B:$C,2,0),0)</f>
        <v>0</v>
      </c>
      <c r="AF21" s="79">
        <f>IFERROR(VLOOKUP(T21,[1]Masterdata!$B:$C,2,0),0)</f>
        <v>0</v>
      </c>
      <c r="AG21" s="79">
        <f>IFERROR(VLOOKUP(U21,[1]Masterdata!$B:$C,2,0),0)</f>
        <v>0</v>
      </c>
      <c r="AH21" s="79" t="s">
        <v>157</v>
      </c>
      <c r="AI21" s="130">
        <v>1.3599537037037037E-2</v>
      </c>
      <c r="AJ21" s="131">
        <v>1.7662037037037035E-2</v>
      </c>
      <c r="AK21" s="132">
        <f t="shared" si="2"/>
        <v>4.0624999999999984E-3</v>
      </c>
      <c r="AM21" s="130">
        <v>2.7071759259259257E-2</v>
      </c>
      <c r="AN21" s="131">
        <v>2.836805555555556E-2</v>
      </c>
      <c r="AO21" s="132">
        <f t="shared" si="3"/>
        <v>1.2962962962963023E-3</v>
      </c>
    </row>
    <row r="22" spans="1:41" hidden="1" outlineLevel="1" x14ac:dyDescent="0.25">
      <c r="B22" s="112"/>
      <c r="C22" s="113"/>
      <c r="D22" s="113"/>
      <c r="E22" s="113"/>
      <c r="G22" s="114" t="e">
        <v>#DIV/0!</v>
      </c>
      <c r="H22" s="114" t="e">
        <v>#N/A</v>
      </c>
      <c r="I22" s="115"/>
      <c r="J22" s="116" t="s">
        <v>131</v>
      </c>
      <c r="K22" s="117" t="s">
        <v>131</v>
      </c>
      <c r="L22" s="127">
        <v>0</v>
      </c>
      <c r="N22" s="128"/>
      <c r="O22" s="129"/>
      <c r="P22" s="129"/>
      <c r="Q22" s="129"/>
      <c r="R22" s="129"/>
      <c r="S22" s="129"/>
      <c r="T22" s="129"/>
      <c r="U22" s="129"/>
      <c r="V22" s="121"/>
      <c r="W22" s="122" t="e">
        <f t="shared" ref="W22:W29" si="4">SUM(Z22:AG22)/Y22</f>
        <v>#DIV/0!</v>
      </c>
      <c r="X22" s="123" t="e">
        <f>VLOOKUP(V22,[1]Masterdata!$E:$F,2,0)</f>
        <v>#N/A</v>
      </c>
      <c r="Y22" s="83">
        <f t="shared" ref="Y22:Y39" si="5">COUNTA(N22:U22)</f>
        <v>0</v>
      </c>
      <c r="Z22" s="79">
        <f>IFERROR(VLOOKUP(N22,[1]Masterdata!$B:$C,2,0),0)</f>
        <v>0</v>
      </c>
      <c r="AA22" s="79">
        <f>IFERROR(VLOOKUP(O22,[1]Masterdata!$B:$C,2,0),0)</f>
        <v>0</v>
      </c>
      <c r="AB22" s="79">
        <f>IFERROR(VLOOKUP(P22,[1]Masterdata!$B:$C,2,0),0)</f>
        <v>0</v>
      </c>
      <c r="AC22" s="79">
        <f>IFERROR(VLOOKUP(Q22,[1]Masterdata!$B:$C,2,0),0)</f>
        <v>0</v>
      </c>
      <c r="AD22" s="79">
        <f>IFERROR(VLOOKUP(R22,[1]Masterdata!$B:$C,2,0),0)</f>
        <v>0</v>
      </c>
      <c r="AE22" s="79">
        <f>IFERROR(VLOOKUP(S22,[1]Masterdata!$B:$C,2,0),0)</f>
        <v>0</v>
      </c>
      <c r="AF22" s="79">
        <f>IFERROR(VLOOKUP(T22,[1]Masterdata!$B:$C,2,0),0)</f>
        <v>0</v>
      </c>
      <c r="AG22" s="79">
        <f>IFERROR(VLOOKUP(U22,[1]Masterdata!$B:$C,2,0),0)</f>
        <v>0</v>
      </c>
      <c r="AI22" s="130"/>
      <c r="AJ22" s="131"/>
      <c r="AK22" s="132">
        <f t="shared" ref="AK22:AK39" si="6">AJ22-AI22</f>
        <v>0</v>
      </c>
      <c r="AM22" s="130"/>
      <c r="AN22" s="131"/>
      <c r="AO22" s="132">
        <f t="shared" ref="AO22:AO39" si="7">AN22-AM22</f>
        <v>0</v>
      </c>
    </row>
    <row r="23" spans="1:41" hidden="1" outlineLevel="1" x14ac:dyDescent="0.25">
      <c r="B23" s="112"/>
      <c r="C23" s="113"/>
      <c r="D23" s="113"/>
      <c r="E23" s="113"/>
      <c r="G23" s="114" t="e">
        <v>#DIV/0!</v>
      </c>
      <c r="H23" s="114" t="e">
        <v>#N/A</v>
      </c>
      <c r="I23" s="115"/>
      <c r="J23" s="116" t="s">
        <v>131</v>
      </c>
      <c r="K23" s="117" t="s">
        <v>131</v>
      </c>
      <c r="L23" s="127">
        <v>0</v>
      </c>
      <c r="N23" s="128"/>
      <c r="O23" s="129"/>
      <c r="P23" s="129"/>
      <c r="Q23" s="129"/>
      <c r="R23" s="129"/>
      <c r="S23" s="129"/>
      <c r="T23" s="129"/>
      <c r="U23" s="129"/>
      <c r="V23" s="121"/>
      <c r="W23" s="122" t="e">
        <f t="shared" si="4"/>
        <v>#DIV/0!</v>
      </c>
      <c r="X23" s="123" t="e">
        <f>VLOOKUP(V23,[1]Masterdata!$E:$F,2,0)</f>
        <v>#N/A</v>
      </c>
      <c r="Y23" s="83">
        <f t="shared" si="5"/>
        <v>0</v>
      </c>
      <c r="Z23" s="79">
        <f>IFERROR(VLOOKUP(N23,[1]Masterdata!$B:$C,2,0),0)</f>
        <v>0</v>
      </c>
      <c r="AA23" s="79">
        <f>IFERROR(VLOOKUP(O23,[1]Masterdata!$B:$C,2,0),0)</f>
        <v>0</v>
      </c>
      <c r="AB23" s="79">
        <f>IFERROR(VLOOKUP(P23,[1]Masterdata!$B:$C,2,0),0)</f>
        <v>0</v>
      </c>
      <c r="AC23" s="79">
        <f>IFERROR(VLOOKUP(Q23,[1]Masterdata!$B:$C,2,0),0)</f>
        <v>0</v>
      </c>
      <c r="AD23" s="79">
        <f>IFERROR(VLOOKUP(R23,[1]Masterdata!$B:$C,2,0),0)</f>
        <v>0</v>
      </c>
      <c r="AE23" s="79">
        <f>IFERROR(VLOOKUP(S23,[1]Masterdata!$B:$C,2,0),0)</f>
        <v>0</v>
      </c>
      <c r="AF23" s="79">
        <f>IFERROR(VLOOKUP(T23,[1]Masterdata!$B:$C,2,0),0)</f>
        <v>0</v>
      </c>
      <c r="AG23" s="79">
        <f>IFERROR(VLOOKUP(U23,[1]Masterdata!$B:$C,2,0),0)</f>
        <v>0</v>
      </c>
      <c r="AI23" s="130"/>
      <c r="AJ23" s="131"/>
      <c r="AK23" s="132">
        <f t="shared" si="6"/>
        <v>0</v>
      </c>
      <c r="AM23" s="130"/>
      <c r="AN23" s="131"/>
      <c r="AO23" s="132">
        <f t="shared" si="7"/>
        <v>0</v>
      </c>
    </row>
    <row r="24" spans="1:41" hidden="1" outlineLevel="1" x14ac:dyDescent="0.25">
      <c r="B24" s="112"/>
      <c r="C24" s="113"/>
      <c r="D24" s="113"/>
      <c r="E24" s="113"/>
      <c r="G24" s="114" t="e">
        <v>#DIV/0!</v>
      </c>
      <c r="H24" s="114" t="e">
        <v>#N/A</v>
      </c>
      <c r="I24" s="115"/>
      <c r="J24" s="116" t="s">
        <v>131</v>
      </c>
      <c r="K24" s="117" t="s">
        <v>131</v>
      </c>
      <c r="L24" s="127">
        <v>0</v>
      </c>
      <c r="N24" s="128"/>
      <c r="O24" s="129"/>
      <c r="P24" s="129"/>
      <c r="Q24" s="129"/>
      <c r="R24" s="129"/>
      <c r="S24" s="129"/>
      <c r="T24" s="129"/>
      <c r="U24" s="129"/>
      <c r="V24" s="121"/>
      <c r="W24" s="122" t="e">
        <f t="shared" si="4"/>
        <v>#DIV/0!</v>
      </c>
      <c r="X24" s="123" t="e">
        <f>VLOOKUP(V24,[1]Masterdata!$E:$F,2,0)</f>
        <v>#N/A</v>
      </c>
      <c r="Y24" s="83">
        <f t="shared" si="5"/>
        <v>0</v>
      </c>
      <c r="Z24" s="79">
        <f>IFERROR(VLOOKUP(N24,[1]Masterdata!$B:$C,2,0),0)</f>
        <v>0</v>
      </c>
      <c r="AA24" s="79">
        <f>IFERROR(VLOOKUP(O24,[1]Masterdata!$B:$C,2,0),0)</f>
        <v>0</v>
      </c>
      <c r="AB24" s="79">
        <f>IFERROR(VLOOKUP(P24,[1]Masterdata!$B:$C,2,0),0)</f>
        <v>0</v>
      </c>
      <c r="AC24" s="79">
        <f>IFERROR(VLOOKUP(Q24,[1]Masterdata!$B:$C,2,0),0)</f>
        <v>0</v>
      </c>
      <c r="AD24" s="79">
        <f>IFERROR(VLOOKUP(R24,[1]Masterdata!$B:$C,2,0),0)</f>
        <v>0</v>
      </c>
      <c r="AE24" s="79">
        <f>IFERROR(VLOOKUP(S24,[1]Masterdata!$B:$C,2,0),0)</f>
        <v>0</v>
      </c>
      <c r="AF24" s="79">
        <f>IFERROR(VLOOKUP(T24,[1]Masterdata!$B:$C,2,0),0)</f>
        <v>0</v>
      </c>
      <c r="AG24" s="79">
        <f>IFERROR(VLOOKUP(U24,[1]Masterdata!$B:$C,2,0),0)</f>
        <v>0</v>
      </c>
      <c r="AI24" s="130"/>
      <c r="AJ24" s="131"/>
      <c r="AK24" s="132">
        <f t="shared" si="6"/>
        <v>0</v>
      </c>
      <c r="AM24" s="130"/>
      <c r="AN24" s="131"/>
      <c r="AO24" s="132">
        <f t="shared" si="7"/>
        <v>0</v>
      </c>
    </row>
    <row r="25" spans="1:41" hidden="1" outlineLevel="1" x14ac:dyDescent="0.25">
      <c r="B25" s="112"/>
      <c r="C25" s="113"/>
      <c r="D25" s="113"/>
      <c r="E25" s="113"/>
      <c r="G25" s="114" t="e">
        <v>#DIV/0!</v>
      </c>
      <c r="H25" s="114" t="e">
        <v>#N/A</v>
      </c>
      <c r="I25" s="115"/>
      <c r="J25" s="116" t="s">
        <v>131</v>
      </c>
      <c r="K25" s="117" t="s">
        <v>131</v>
      </c>
      <c r="L25" s="127">
        <v>0</v>
      </c>
      <c r="N25" s="128"/>
      <c r="O25" s="129"/>
      <c r="P25" s="129"/>
      <c r="Q25" s="129"/>
      <c r="R25" s="129"/>
      <c r="S25" s="129"/>
      <c r="T25" s="129"/>
      <c r="U25" s="129"/>
      <c r="V25" s="121"/>
      <c r="W25" s="122" t="e">
        <f t="shared" si="4"/>
        <v>#DIV/0!</v>
      </c>
      <c r="X25" s="123" t="e">
        <f>VLOOKUP(V25,[1]Masterdata!$E:$F,2,0)</f>
        <v>#N/A</v>
      </c>
      <c r="Y25" s="83">
        <f t="shared" si="5"/>
        <v>0</v>
      </c>
      <c r="Z25" s="79">
        <f>IFERROR(VLOOKUP(N25,[1]Masterdata!$B:$C,2,0),0)</f>
        <v>0</v>
      </c>
      <c r="AA25" s="79">
        <f>IFERROR(VLOOKUP(O25,[1]Masterdata!$B:$C,2,0),0)</f>
        <v>0</v>
      </c>
      <c r="AB25" s="79">
        <f>IFERROR(VLOOKUP(P25,[1]Masterdata!$B:$C,2,0),0)</f>
        <v>0</v>
      </c>
      <c r="AC25" s="79">
        <f>IFERROR(VLOOKUP(Q25,[1]Masterdata!$B:$C,2,0),0)</f>
        <v>0</v>
      </c>
      <c r="AD25" s="79">
        <f>IFERROR(VLOOKUP(R25,[1]Masterdata!$B:$C,2,0),0)</f>
        <v>0</v>
      </c>
      <c r="AE25" s="79">
        <f>IFERROR(VLOOKUP(S25,[1]Masterdata!$B:$C,2,0),0)</f>
        <v>0</v>
      </c>
      <c r="AF25" s="79">
        <f>IFERROR(VLOOKUP(T25,[1]Masterdata!$B:$C,2,0),0)</f>
        <v>0</v>
      </c>
      <c r="AG25" s="79">
        <f>IFERROR(VLOOKUP(U25,[1]Masterdata!$B:$C,2,0),0)</f>
        <v>0</v>
      </c>
      <c r="AI25" s="130"/>
      <c r="AJ25" s="131"/>
      <c r="AK25" s="132">
        <f t="shared" si="6"/>
        <v>0</v>
      </c>
      <c r="AM25" s="130"/>
      <c r="AN25" s="131"/>
      <c r="AO25" s="132">
        <f t="shared" si="7"/>
        <v>0</v>
      </c>
    </row>
    <row r="26" spans="1:41" hidden="1" outlineLevel="1" x14ac:dyDescent="0.25">
      <c r="B26" s="112"/>
      <c r="C26" s="113"/>
      <c r="D26" s="113"/>
      <c r="E26" s="113"/>
      <c r="G26" s="114" t="e">
        <v>#DIV/0!</v>
      </c>
      <c r="H26" s="114" t="e">
        <v>#N/A</v>
      </c>
      <c r="I26" s="115"/>
      <c r="J26" s="116" t="s">
        <v>131</v>
      </c>
      <c r="K26" s="117" t="s">
        <v>131</v>
      </c>
      <c r="L26" s="127">
        <v>0</v>
      </c>
      <c r="N26" s="128"/>
      <c r="O26" s="129"/>
      <c r="P26" s="129"/>
      <c r="Q26" s="129"/>
      <c r="R26" s="129"/>
      <c r="S26" s="129"/>
      <c r="T26" s="129"/>
      <c r="U26" s="129"/>
      <c r="V26" s="121"/>
      <c r="W26" s="122" t="e">
        <f t="shared" si="4"/>
        <v>#DIV/0!</v>
      </c>
      <c r="X26" s="123" t="e">
        <f>VLOOKUP(V26,[1]Masterdata!$E:$F,2,0)</f>
        <v>#N/A</v>
      </c>
      <c r="Y26" s="83">
        <f t="shared" si="5"/>
        <v>0</v>
      </c>
      <c r="Z26" s="79">
        <f>IFERROR(VLOOKUP(N26,[1]Masterdata!$B:$C,2,0),0)</f>
        <v>0</v>
      </c>
      <c r="AA26" s="79">
        <f>IFERROR(VLOOKUP(O26,[1]Masterdata!$B:$C,2,0),0)</f>
        <v>0</v>
      </c>
      <c r="AB26" s="79">
        <f>IFERROR(VLOOKUP(P26,[1]Masterdata!$B:$C,2,0),0)</f>
        <v>0</v>
      </c>
      <c r="AC26" s="79">
        <f>IFERROR(VLOOKUP(Q26,[1]Masterdata!$B:$C,2,0),0)</f>
        <v>0</v>
      </c>
      <c r="AD26" s="79">
        <f>IFERROR(VLOOKUP(R26,[1]Masterdata!$B:$C,2,0),0)</f>
        <v>0</v>
      </c>
      <c r="AE26" s="79">
        <f>IFERROR(VLOOKUP(S26,[1]Masterdata!$B:$C,2,0),0)</f>
        <v>0</v>
      </c>
      <c r="AF26" s="79">
        <f>IFERROR(VLOOKUP(T26,[1]Masterdata!$B:$C,2,0),0)</f>
        <v>0</v>
      </c>
      <c r="AG26" s="79">
        <f>IFERROR(VLOOKUP(U26,[1]Masterdata!$B:$C,2,0),0)</f>
        <v>0</v>
      </c>
      <c r="AI26" s="130"/>
      <c r="AJ26" s="131"/>
      <c r="AK26" s="132">
        <f t="shared" si="6"/>
        <v>0</v>
      </c>
      <c r="AM26" s="130"/>
      <c r="AN26" s="131"/>
      <c r="AO26" s="132">
        <f t="shared" si="7"/>
        <v>0</v>
      </c>
    </row>
    <row r="27" spans="1:41" hidden="1" outlineLevel="1" x14ac:dyDescent="0.25">
      <c r="B27" s="112"/>
      <c r="C27" s="113"/>
      <c r="D27" s="113"/>
      <c r="E27" s="113"/>
      <c r="G27" s="114" t="e">
        <v>#DIV/0!</v>
      </c>
      <c r="H27" s="114" t="e">
        <v>#N/A</v>
      </c>
      <c r="I27" s="115"/>
      <c r="J27" s="116" t="s">
        <v>131</v>
      </c>
      <c r="K27" s="117" t="s">
        <v>131</v>
      </c>
      <c r="L27" s="127">
        <v>0</v>
      </c>
      <c r="N27" s="128"/>
      <c r="O27" s="129"/>
      <c r="P27" s="129"/>
      <c r="Q27" s="129"/>
      <c r="R27" s="129"/>
      <c r="S27" s="129"/>
      <c r="T27" s="129"/>
      <c r="U27" s="129"/>
      <c r="V27" s="121"/>
      <c r="W27" s="122" t="e">
        <f t="shared" si="4"/>
        <v>#DIV/0!</v>
      </c>
      <c r="X27" s="123" t="e">
        <f>VLOOKUP(V27,[1]Masterdata!$E:$F,2,0)</f>
        <v>#N/A</v>
      </c>
      <c r="Y27" s="83">
        <f t="shared" si="5"/>
        <v>0</v>
      </c>
      <c r="Z27" s="79">
        <f>IFERROR(VLOOKUP(N27,[1]Masterdata!$B:$C,2,0),0)</f>
        <v>0</v>
      </c>
      <c r="AA27" s="79">
        <f>IFERROR(VLOOKUP(O27,[1]Masterdata!$B:$C,2,0),0)</f>
        <v>0</v>
      </c>
      <c r="AB27" s="79">
        <f>IFERROR(VLOOKUP(P27,[1]Masterdata!$B:$C,2,0),0)</f>
        <v>0</v>
      </c>
      <c r="AC27" s="79">
        <f>IFERROR(VLOOKUP(Q27,[1]Masterdata!$B:$C,2,0),0)</f>
        <v>0</v>
      </c>
      <c r="AD27" s="79">
        <f>IFERROR(VLOOKUP(R27,[1]Masterdata!$B:$C,2,0),0)</f>
        <v>0</v>
      </c>
      <c r="AE27" s="79">
        <f>IFERROR(VLOOKUP(S27,[1]Masterdata!$B:$C,2,0),0)</f>
        <v>0</v>
      </c>
      <c r="AF27" s="79">
        <f>IFERROR(VLOOKUP(T27,[1]Masterdata!$B:$C,2,0),0)</f>
        <v>0</v>
      </c>
      <c r="AG27" s="79">
        <f>IFERROR(VLOOKUP(U27,[1]Masterdata!$B:$C,2,0),0)</f>
        <v>0</v>
      </c>
      <c r="AI27" s="130"/>
      <c r="AJ27" s="131"/>
      <c r="AK27" s="132">
        <f t="shared" si="6"/>
        <v>0</v>
      </c>
      <c r="AM27" s="130"/>
      <c r="AN27" s="131"/>
      <c r="AO27" s="132">
        <f t="shared" si="7"/>
        <v>0</v>
      </c>
    </row>
    <row r="28" spans="1:41" hidden="1" outlineLevel="1" x14ac:dyDescent="0.25">
      <c r="B28" s="112"/>
      <c r="C28" s="113"/>
      <c r="D28" s="113"/>
      <c r="E28" s="113"/>
      <c r="G28" s="114" t="e">
        <v>#DIV/0!</v>
      </c>
      <c r="H28" s="114" t="e">
        <v>#N/A</v>
      </c>
      <c r="I28" s="115"/>
      <c r="J28" s="116" t="s">
        <v>131</v>
      </c>
      <c r="K28" s="117" t="s">
        <v>131</v>
      </c>
      <c r="L28" s="127">
        <v>0</v>
      </c>
      <c r="N28" s="128"/>
      <c r="O28" s="129"/>
      <c r="P28" s="129"/>
      <c r="Q28" s="129"/>
      <c r="R28" s="129"/>
      <c r="S28" s="129"/>
      <c r="T28" s="129"/>
      <c r="U28" s="129"/>
      <c r="V28" s="121"/>
      <c r="W28" s="122" t="e">
        <f t="shared" si="4"/>
        <v>#DIV/0!</v>
      </c>
      <c r="X28" s="123" t="e">
        <f>VLOOKUP(V28,[1]Masterdata!$E:$F,2,0)</f>
        <v>#N/A</v>
      </c>
      <c r="Y28" s="83">
        <f t="shared" si="5"/>
        <v>0</v>
      </c>
      <c r="Z28" s="79">
        <f>IFERROR(VLOOKUP(N28,[1]Masterdata!$B:$C,2,0),0)</f>
        <v>0</v>
      </c>
      <c r="AA28" s="79">
        <f>IFERROR(VLOOKUP(O28,[1]Masterdata!$B:$C,2,0),0)</f>
        <v>0</v>
      </c>
      <c r="AB28" s="79">
        <f>IFERROR(VLOOKUP(P28,[1]Masterdata!$B:$C,2,0),0)</f>
        <v>0</v>
      </c>
      <c r="AC28" s="79">
        <f>IFERROR(VLOOKUP(Q28,[1]Masterdata!$B:$C,2,0),0)</f>
        <v>0</v>
      </c>
      <c r="AD28" s="79">
        <f>IFERROR(VLOOKUP(R28,[1]Masterdata!$B:$C,2,0),0)</f>
        <v>0</v>
      </c>
      <c r="AE28" s="79">
        <f>IFERROR(VLOOKUP(S28,[1]Masterdata!$B:$C,2,0),0)</f>
        <v>0</v>
      </c>
      <c r="AF28" s="79">
        <f>IFERROR(VLOOKUP(T28,[1]Masterdata!$B:$C,2,0),0)</f>
        <v>0</v>
      </c>
      <c r="AG28" s="79">
        <f>IFERROR(VLOOKUP(U28,[1]Masterdata!$B:$C,2,0),0)</f>
        <v>0</v>
      </c>
      <c r="AI28" s="130"/>
      <c r="AJ28" s="131"/>
      <c r="AK28" s="132">
        <f t="shared" si="6"/>
        <v>0</v>
      </c>
      <c r="AM28" s="130"/>
      <c r="AN28" s="131"/>
      <c r="AO28" s="132">
        <f t="shared" si="7"/>
        <v>0</v>
      </c>
    </row>
    <row r="29" spans="1:41" hidden="1" outlineLevel="1" x14ac:dyDescent="0.25">
      <c r="B29" s="112"/>
      <c r="C29" s="113"/>
      <c r="D29" s="113"/>
      <c r="E29" s="113"/>
      <c r="G29" s="114" t="e">
        <v>#DIV/0!</v>
      </c>
      <c r="H29" s="114" t="e">
        <v>#N/A</v>
      </c>
      <c r="I29" s="115"/>
      <c r="J29" s="116" t="s">
        <v>131</v>
      </c>
      <c r="K29" s="117" t="s">
        <v>131</v>
      </c>
      <c r="L29" s="127">
        <v>0</v>
      </c>
      <c r="N29" s="128"/>
      <c r="O29" s="129"/>
      <c r="P29" s="129"/>
      <c r="Q29" s="129"/>
      <c r="R29" s="129"/>
      <c r="S29" s="129"/>
      <c r="T29" s="129"/>
      <c r="U29" s="129"/>
      <c r="V29" s="121"/>
      <c r="W29" s="122" t="e">
        <f t="shared" si="4"/>
        <v>#DIV/0!</v>
      </c>
      <c r="X29" s="123" t="e">
        <f>VLOOKUP(V29,[1]Masterdata!$E:$F,2,0)</f>
        <v>#N/A</v>
      </c>
      <c r="Y29" s="83">
        <f t="shared" si="5"/>
        <v>0</v>
      </c>
      <c r="Z29" s="79">
        <f>IFERROR(VLOOKUP(N29,[1]Masterdata!$B:$C,2,0),0)</f>
        <v>0</v>
      </c>
      <c r="AA29" s="79">
        <f>IFERROR(VLOOKUP(O29,[1]Masterdata!$B:$C,2,0),0)</f>
        <v>0</v>
      </c>
      <c r="AB29" s="79">
        <f>IFERROR(VLOOKUP(P29,[1]Masterdata!$B:$C,2,0),0)</f>
        <v>0</v>
      </c>
      <c r="AC29" s="79">
        <f>IFERROR(VLOOKUP(Q29,[1]Masterdata!$B:$C,2,0),0)</f>
        <v>0</v>
      </c>
      <c r="AD29" s="79">
        <f>IFERROR(VLOOKUP(R29,[1]Masterdata!$B:$C,2,0),0)</f>
        <v>0</v>
      </c>
      <c r="AE29" s="79">
        <f>IFERROR(VLOOKUP(S29,[1]Masterdata!$B:$C,2,0),0)</f>
        <v>0</v>
      </c>
      <c r="AF29" s="79">
        <f>IFERROR(VLOOKUP(T29,[1]Masterdata!$B:$C,2,0),0)</f>
        <v>0</v>
      </c>
      <c r="AG29" s="79">
        <f>IFERROR(VLOOKUP(U29,[1]Masterdata!$B:$C,2,0),0)</f>
        <v>0</v>
      </c>
      <c r="AI29" s="130"/>
      <c r="AJ29" s="131"/>
      <c r="AK29" s="132">
        <f t="shared" si="6"/>
        <v>0</v>
      </c>
      <c r="AM29" s="130"/>
      <c r="AN29" s="131"/>
      <c r="AO29" s="132">
        <f t="shared" si="7"/>
        <v>0</v>
      </c>
    </row>
    <row r="30" spans="1:41" hidden="1" outlineLevel="1" x14ac:dyDescent="0.25">
      <c r="B30" s="112"/>
      <c r="C30" s="113"/>
      <c r="D30" s="113"/>
      <c r="E30" s="113"/>
      <c r="G30" s="114" t="e">
        <v>#DIV/0!</v>
      </c>
      <c r="H30" s="114" t="e">
        <v>#N/A</v>
      </c>
      <c r="I30" s="115"/>
      <c r="J30" s="116" t="s">
        <v>131</v>
      </c>
      <c r="K30" s="117" t="s">
        <v>131</v>
      </c>
      <c r="L30" s="127">
        <v>0</v>
      </c>
      <c r="N30" s="128"/>
      <c r="O30" s="129"/>
      <c r="P30" s="129"/>
      <c r="Q30" s="129"/>
      <c r="R30" s="129"/>
      <c r="S30" s="129"/>
      <c r="T30" s="129"/>
      <c r="U30" s="129"/>
      <c r="V30" s="121"/>
      <c r="W30" s="122" t="e">
        <f t="shared" ref="W30:W39" si="8">SUM(Z30:AG30)/Y30</f>
        <v>#DIV/0!</v>
      </c>
      <c r="X30" s="123" t="e">
        <f>VLOOKUP(V30,[1]Masterdata!$E:$F,2,0)</f>
        <v>#N/A</v>
      </c>
      <c r="Y30" s="83">
        <f t="shared" si="5"/>
        <v>0</v>
      </c>
      <c r="Z30" s="79">
        <f>IFERROR(VLOOKUP(N30,[1]Masterdata!$B:$C,2,0),0)</f>
        <v>0</v>
      </c>
      <c r="AA30" s="79">
        <f>IFERROR(VLOOKUP(O30,[1]Masterdata!$B:$C,2,0),0)</f>
        <v>0</v>
      </c>
      <c r="AB30" s="79">
        <f>IFERROR(VLOOKUP(P30,[1]Masterdata!$B:$C,2,0),0)</f>
        <v>0</v>
      </c>
      <c r="AC30" s="79">
        <f>IFERROR(VLOOKUP(Q30,[1]Masterdata!$B:$C,2,0),0)</f>
        <v>0</v>
      </c>
      <c r="AD30" s="79">
        <f>IFERROR(VLOOKUP(R30,[1]Masterdata!$B:$C,2,0),0)</f>
        <v>0</v>
      </c>
      <c r="AE30" s="79">
        <f>IFERROR(VLOOKUP(S30,[1]Masterdata!$B:$C,2,0),0)</f>
        <v>0</v>
      </c>
      <c r="AF30" s="79">
        <f>IFERROR(VLOOKUP(T30,[1]Masterdata!$B:$C,2,0),0)</f>
        <v>0</v>
      </c>
      <c r="AG30" s="79">
        <f>IFERROR(VLOOKUP(U30,[1]Masterdata!$B:$C,2,0),0)</f>
        <v>0</v>
      </c>
      <c r="AI30" s="130"/>
      <c r="AJ30" s="131"/>
      <c r="AK30" s="132">
        <f t="shared" si="6"/>
        <v>0</v>
      </c>
      <c r="AM30" s="130"/>
      <c r="AN30" s="131"/>
      <c r="AO30" s="132">
        <f t="shared" si="7"/>
        <v>0</v>
      </c>
    </row>
    <row r="31" spans="1:41" hidden="1" outlineLevel="1" x14ac:dyDescent="0.25">
      <c r="B31" s="112"/>
      <c r="C31" s="113"/>
      <c r="D31" s="113"/>
      <c r="E31" s="113"/>
      <c r="G31" s="114" t="e">
        <v>#DIV/0!</v>
      </c>
      <c r="H31" s="114" t="e">
        <v>#N/A</v>
      </c>
      <c r="I31" s="115"/>
      <c r="J31" s="116" t="s">
        <v>131</v>
      </c>
      <c r="K31" s="117" t="s">
        <v>131</v>
      </c>
      <c r="L31" s="127">
        <v>0</v>
      </c>
      <c r="N31" s="128"/>
      <c r="O31" s="129"/>
      <c r="P31" s="129"/>
      <c r="Q31" s="129"/>
      <c r="R31" s="129"/>
      <c r="S31" s="129"/>
      <c r="T31" s="129"/>
      <c r="U31" s="129"/>
      <c r="V31" s="121"/>
      <c r="W31" s="122" t="e">
        <f t="shared" si="8"/>
        <v>#DIV/0!</v>
      </c>
      <c r="X31" s="123" t="e">
        <f>VLOOKUP(V31,[1]Masterdata!$E:$F,2,0)</f>
        <v>#N/A</v>
      </c>
      <c r="Y31" s="83">
        <f t="shared" si="5"/>
        <v>0</v>
      </c>
      <c r="Z31" s="79">
        <f>IFERROR(VLOOKUP(N31,[1]Masterdata!$B:$C,2,0),0)</f>
        <v>0</v>
      </c>
      <c r="AA31" s="79">
        <f>IFERROR(VLOOKUP(O31,[1]Masterdata!$B:$C,2,0),0)</f>
        <v>0</v>
      </c>
      <c r="AB31" s="79">
        <f>IFERROR(VLOOKUP(P31,[1]Masterdata!$B:$C,2,0),0)</f>
        <v>0</v>
      </c>
      <c r="AC31" s="79">
        <f>IFERROR(VLOOKUP(Q31,[1]Masterdata!$B:$C,2,0),0)</f>
        <v>0</v>
      </c>
      <c r="AD31" s="79">
        <f>IFERROR(VLOOKUP(R31,[1]Masterdata!$B:$C,2,0),0)</f>
        <v>0</v>
      </c>
      <c r="AE31" s="79">
        <f>IFERROR(VLOOKUP(S31,[1]Masterdata!$B:$C,2,0),0)</f>
        <v>0</v>
      </c>
      <c r="AF31" s="79">
        <f>IFERROR(VLOOKUP(T31,[1]Masterdata!$B:$C,2,0),0)</f>
        <v>0</v>
      </c>
      <c r="AG31" s="79">
        <f>IFERROR(VLOOKUP(U31,[1]Masterdata!$B:$C,2,0),0)</f>
        <v>0</v>
      </c>
      <c r="AI31" s="130"/>
      <c r="AJ31" s="131"/>
      <c r="AK31" s="132">
        <f t="shared" si="6"/>
        <v>0</v>
      </c>
      <c r="AM31" s="130"/>
      <c r="AN31" s="131"/>
      <c r="AO31" s="132">
        <f t="shared" si="7"/>
        <v>0</v>
      </c>
    </row>
    <row r="32" spans="1:41" hidden="1" outlineLevel="1" x14ac:dyDescent="0.25">
      <c r="B32" s="112"/>
      <c r="C32" s="113"/>
      <c r="D32" s="113"/>
      <c r="E32" s="113"/>
      <c r="G32" s="114" t="e">
        <v>#DIV/0!</v>
      </c>
      <c r="H32" s="114" t="e">
        <v>#N/A</v>
      </c>
      <c r="I32" s="115"/>
      <c r="J32" s="116" t="s">
        <v>131</v>
      </c>
      <c r="K32" s="117" t="s">
        <v>131</v>
      </c>
      <c r="L32" s="127">
        <v>0</v>
      </c>
      <c r="N32" s="128"/>
      <c r="O32" s="129"/>
      <c r="P32" s="129"/>
      <c r="Q32" s="129"/>
      <c r="R32" s="129"/>
      <c r="S32" s="129"/>
      <c r="T32" s="129"/>
      <c r="U32" s="129"/>
      <c r="V32" s="121"/>
      <c r="W32" s="122" t="e">
        <f t="shared" si="8"/>
        <v>#DIV/0!</v>
      </c>
      <c r="X32" s="123" t="e">
        <f>VLOOKUP(V32,[1]Masterdata!$E:$F,2,0)</f>
        <v>#N/A</v>
      </c>
      <c r="Y32" s="83">
        <f t="shared" si="5"/>
        <v>0</v>
      </c>
      <c r="Z32" s="79">
        <f>IFERROR(VLOOKUP(N32,[1]Masterdata!$B:$C,2,0),0)</f>
        <v>0</v>
      </c>
      <c r="AA32" s="79">
        <f>IFERROR(VLOOKUP(O32,[1]Masterdata!$B:$C,2,0),0)</f>
        <v>0</v>
      </c>
      <c r="AB32" s="79">
        <f>IFERROR(VLOOKUP(P32,[1]Masterdata!$B:$C,2,0),0)</f>
        <v>0</v>
      </c>
      <c r="AC32" s="79">
        <f>IFERROR(VLOOKUP(Q32,[1]Masterdata!$B:$C,2,0),0)</f>
        <v>0</v>
      </c>
      <c r="AD32" s="79">
        <f>IFERROR(VLOOKUP(R32,[1]Masterdata!$B:$C,2,0),0)</f>
        <v>0</v>
      </c>
      <c r="AE32" s="79">
        <f>IFERROR(VLOOKUP(S32,[1]Masterdata!$B:$C,2,0),0)</f>
        <v>0</v>
      </c>
      <c r="AF32" s="79">
        <f>IFERROR(VLOOKUP(T32,[1]Masterdata!$B:$C,2,0),0)</f>
        <v>0</v>
      </c>
      <c r="AG32" s="79">
        <f>IFERROR(VLOOKUP(U32,[1]Masterdata!$B:$C,2,0),0)</f>
        <v>0</v>
      </c>
      <c r="AI32" s="130"/>
      <c r="AJ32" s="131"/>
      <c r="AK32" s="132">
        <f t="shared" si="6"/>
        <v>0</v>
      </c>
      <c r="AM32" s="130"/>
      <c r="AN32" s="131"/>
      <c r="AO32" s="132">
        <f t="shared" si="7"/>
        <v>0</v>
      </c>
    </row>
    <row r="33" spans="2:41" hidden="1" outlineLevel="1" x14ac:dyDescent="0.25">
      <c r="B33" s="112"/>
      <c r="C33" s="113"/>
      <c r="D33" s="113"/>
      <c r="E33" s="113"/>
      <c r="G33" s="114" t="e">
        <v>#DIV/0!</v>
      </c>
      <c r="H33" s="114" t="e">
        <v>#N/A</v>
      </c>
      <c r="I33" s="115"/>
      <c r="J33" s="116" t="s">
        <v>131</v>
      </c>
      <c r="K33" s="117" t="s">
        <v>131</v>
      </c>
      <c r="L33" s="127">
        <v>0</v>
      </c>
      <c r="N33" s="128"/>
      <c r="O33" s="129"/>
      <c r="P33" s="129"/>
      <c r="Q33" s="129"/>
      <c r="R33" s="129"/>
      <c r="S33" s="129"/>
      <c r="T33" s="129"/>
      <c r="U33" s="129"/>
      <c r="V33" s="121"/>
      <c r="W33" s="122" t="e">
        <f t="shared" si="8"/>
        <v>#DIV/0!</v>
      </c>
      <c r="X33" s="123" t="e">
        <f>VLOOKUP(V33,[1]Masterdata!$E:$F,2,0)</f>
        <v>#N/A</v>
      </c>
      <c r="Y33" s="83">
        <f t="shared" si="5"/>
        <v>0</v>
      </c>
      <c r="Z33" s="79">
        <f>IFERROR(VLOOKUP(N33,[1]Masterdata!$B:$C,2,0),0)</f>
        <v>0</v>
      </c>
      <c r="AA33" s="79">
        <f>IFERROR(VLOOKUP(O33,[1]Masterdata!$B:$C,2,0),0)</f>
        <v>0</v>
      </c>
      <c r="AB33" s="79">
        <f>IFERROR(VLOOKUP(P33,[1]Masterdata!$B:$C,2,0),0)</f>
        <v>0</v>
      </c>
      <c r="AC33" s="79">
        <f>IFERROR(VLOOKUP(Q33,[1]Masterdata!$B:$C,2,0),0)</f>
        <v>0</v>
      </c>
      <c r="AD33" s="79">
        <f>IFERROR(VLOOKUP(R33,[1]Masterdata!$B:$C,2,0),0)</f>
        <v>0</v>
      </c>
      <c r="AE33" s="79">
        <f>IFERROR(VLOOKUP(S33,[1]Masterdata!$B:$C,2,0),0)</f>
        <v>0</v>
      </c>
      <c r="AF33" s="79">
        <f>IFERROR(VLOOKUP(T33,[1]Masterdata!$B:$C,2,0),0)</f>
        <v>0</v>
      </c>
      <c r="AG33" s="79">
        <f>IFERROR(VLOOKUP(U33,[1]Masterdata!$B:$C,2,0),0)</f>
        <v>0</v>
      </c>
      <c r="AI33" s="130"/>
      <c r="AJ33" s="131"/>
      <c r="AK33" s="132">
        <f t="shared" si="6"/>
        <v>0</v>
      </c>
      <c r="AM33" s="130"/>
      <c r="AN33" s="131"/>
      <c r="AO33" s="132">
        <f t="shared" si="7"/>
        <v>0</v>
      </c>
    </row>
    <row r="34" spans="2:41" hidden="1" outlineLevel="1" x14ac:dyDescent="0.25">
      <c r="B34" s="112"/>
      <c r="C34" s="113"/>
      <c r="D34" s="113"/>
      <c r="E34" s="113"/>
      <c r="G34" s="114" t="e">
        <v>#DIV/0!</v>
      </c>
      <c r="H34" s="114" t="e">
        <v>#N/A</v>
      </c>
      <c r="I34" s="115"/>
      <c r="J34" s="116" t="s">
        <v>131</v>
      </c>
      <c r="K34" s="117" t="s">
        <v>131</v>
      </c>
      <c r="L34" s="127">
        <v>0</v>
      </c>
      <c r="N34" s="128"/>
      <c r="O34" s="129"/>
      <c r="P34" s="129"/>
      <c r="Q34" s="129"/>
      <c r="R34" s="129"/>
      <c r="S34" s="129"/>
      <c r="T34" s="129"/>
      <c r="U34" s="129"/>
      <c r="V34" s="121"/>
      <c r="W34" s="122" t="e">
        <f t="shared" si="8"/>
        <v>#DIV/0!</v>
      </c>
      <c r="X34" s="123" t="e">
        <f>VLOOKUP(V34,[1]Masterdata!$E:$F,2,0)</f>
        <v>#N/A</v>
      </c>
      <c r="Y34" s="83">
        <f t="shared" si="5"/>
        <v>0</v>
      </c>
      <c r="Z34" s="79">
        <f>IFERROR(VLOOKUP(N34,[1]Masterdata!$B:$C,2,0),0)</f>
        <v>0</v>
      </c>
      <c r="AA34" s="79">
        <f>IFERROR(VLOOKUP(O34,[1]Masterdata!$B:$C,2,0),0)</f>
        <v>0</v>
      </c>
      <c r="AB34" s="79">
        <f>IFERROR(VLOOKUP(P34,[1]Masterdata!$B:$C,2,0),0)</f>
        <v>0</v>
      </c>
      <c r="AC34" s="79">
        <f>IFERROR(VLOOKUP(Q34,[1]Masterdata!$B:$C,2,0),0)</f>
        <v>0</v>
      </c>
      <c r="AD34" s="79">
        <f>IFERROR(VLOOKUP(R34,[1]Masterdata!$B:$C,2,0),0)</f>
        <v>0</v>
      </c>
      <c r="AE34" s="79">
        <f>IFERROR(VLOOKUP(S34,[1]Masterdata!$B:$C,2,0),0)</f>
        <v>0</v>
      </c>
      <c r="AF34" s="79">
        <f>IFERROR(VLOOKUP(T34,[1]Masterdata!$B:$C,2,0),0)</f>
        <v>0</v>
      </c>
      <c r="AG34" s="79">
        <f>IFERROR(VLOOKUP(U34,[1]Masterdata!$B:$C,2,0),0)</f>
        <v>0</v>
      </c>
      <c r="AI34" s="130"/>
      <c r="AJ34" s="131"/>
      <c r="AK34" s="132">
        <f t="shared" si="6"/>
        <v>0</v>
      </c>
      <c r="AM34" s="130"/>
      <c r="AN34" s="131"/>
      <c r="AO34" s="132">
        <f t="shared" si="7"/>
        <v>0</v>
      </c>
    </row>
    <row r="35" spans="2:41" hidden="1" outlineLevel="1" x14ac:dyDescent="0.25">
      <c r="B35" s="112"/>
      <c r="C35" s="113"/>
      <c r="D35" s="113"/>
      <c r="E35" s="113"/>
      <c r="G35" s="114" t="e">
        <v>#DIV/0!</v>
      </c>
      <c r="H35" s="114" t="e">
        <v>#N/A</v>
      </c>
      <c r="I35" s="115"/>
      <c r="J35" s="116" t="s">
        <v>131</v>
      </c>
      <c r="K35" s="117" t="s">
        <v>131</v>
      </c>
      <c r="L35" s="127">
        <v>0</v>
      </c>
      <c r="N35" s="128"/>
      <c r="O35" s="129"/>
      <c r="P35" s="129"/>
      <c r="Q35" s="129"/>
      <c r="R35" s="129"/>
      <c r="S35" s="129"/>
      <c r="T35" s="129"/>
      <c r="U35" s="129"/>
      <c r="V35" s="121"/>
      <c r="W35" s="122" t="e">
        <f t="shared" si="8"/>
        <v>#DIV/0!</v>
      </c>
      <c r="X35" s="123" t="e">
        <f>VLOOKUP(V35,[1]Masterdata!$E:$F,2,0)</f>
        <v>#N/A</v>
      </c>
      <c r="Y35" s="83">
        <f t="shared" si="5"/>
        <v>0</v>
      </c>
      <c r="Z35" s="79">
        <f>IFERROR(VLOOKUP(N35,[1]Masterdata!$B:$C,2,0),0)</f>
        <v>0</v>
      </c>
      <c r="AA35" s="79">
        <f>IFERROR(VLOOKUP(O35,[1]Masterdata!$B:$C,2,0),0)</f>
        <v>0</v>
      </c>
      <c r="AB35" s="79">
        <f>IFERROR(VLOOKUP(P35,[1]Masterdata!$B:$C,2,0),0)</f>
        <v>0</v>
      </c>
      <c r="AC35" s="79">
        <f>IFERROR(VLOOKUP(Q35,[1]Masterdata!$B:$C,2,0),0)</f>
        <v>0</v>
      </c>
      <c r="AD35" s="79">
        <f>IFERROR(VLOOKUP(R35,[1]Masterdata!$B:$C,2,0),0)</f>
        <v>0</v>
      </c>
      <c r="AE35" s="79">
        <f>IFERROR(VLOOKUP(S35,[1]Masterdata!$B:$C,2,0),0)</f>
        <v>0</v>
      </c>
      <c r="AF35" s="79">
        <f>IFERROR(VLOOKUP(T35,[1]Masterdata!$B:$C,2,0),0)</f>
        <v>0</v>
      </c>
      <c r="AG35" s="79">
        <f>IFERROR(VLOOKUP(U35,[1]Masterdata!$B:$C,2,0),0)</f>
        <v>0</v>
      </c>
      <c r="AI35" s="130"/>
      <c r="AJ35" s="131"/>
      <c r="AK35" s="132">
        <f t="shared" si="6"/>
        <v>0</v>
      </c>
      <c r="AM35" s="130"/>
      <c r="AN35" s="131"/>
      <c r="AO35" s="132">
        <f t="shared" si="7"/>
        <v>0</v>
      </c>
    </row>
    <row r="36" spans="2:41" hidden="1" outlineLevel="1" x14ac:dyDescent="0.25">
      <c r="B36" s="112"/>
      <c r="C36" s="113"/>
      <c r="D36" s="113"/>
      <c r="E36" s="113"/>
      <c r="G36" s="114" t="e">
        <v>#DIV/0!</v>
      </c>
      <c r="H36" s="114" t="e">
        <v>#N/A</v>
      </c>
      <c r="I36" s="115"/>
      <c r="J36" s="116" t="s">
        <v>131</v>
      </c>
      <c r="K36" s="117" t="s">
        <v>131</v>
      </c>
      <c r="L36" s="127">
        <v>0</v>
      </c>
      <c r="N36" s="128"/>
      <c r="O36" s="129"/>
      <c r="P36" s="129"/>
      <c r="Q36" s="129"/>
      <c r="R36" s="129"/>
      <c r="S36" s="129"/>
      <c r="T36" s="129"/>
      <c r="U36" s="129"/>
      <c r="V36" s="121"/>
      <c r="W36" s="122" t="e">
        <f t="shared" si="8"/>
        <v>#DIV/0!</v>
      </c>
      <c r="X36" s="123" t="e">
        <f>VLOOKUP(V36,[1]Masterdata!$E:$F,2,0)</f>
        <v>#N/A</v>
      </c>
      <c r="Y36" s="83">
        <f t="shared" si="5"/>
        <v>0</v>
      </c>
      <c r="Z36" s="79">
        <f>IFERROR(VLOOKUP(N36,[1]Masterdata!$B:$C,2,0),0)</f>
        <v>0</v>
      </c>
      <c r="AA36" s="79">
        <f>IFERROR(VLOOKUP(O36,[1]Masterdata!$B:$C,2,0),0)</f>
        <v>0</v>
      </c>
      <c r="AB36" s="79">
        <f>IFERROR(VLOOKUP(P36,[1]Masterdata!$B:$C,2,0),0)</f>
        <v>0</v>
      </c>
      <c r="AC36" s="79">
        <f>IFERROR(VLOOKUP(Q36,[1]Masterdata!$B:$C,2,0),0)</f>
        <v>0</v>
      </c>
      <c r="AD36" s="79">
        <f>IFERROR(VLOOKUP(R36,[1]Masterdata!$B:$C,2,0),0)</f>
        <v>0</v>
      </c>
      <c r="AE36" s="79">
        <f>IFERROR(VLOOKUP(S36,[1]Masterdata!$B:$C,2,0),0)</f>
        <v>0</v>
      </c>
      <c r="AF36" s="79">
        <f>IFERROR(VLOOKUP(T36,[1]Masterdata!$B:$C,2,0),0)</f>
        <v>0</v>
      </c>
      <c r="AG36" s="79">
        <f>IFERROR(VLOOKUP(U36,[1]Masterdata!$B:$C,2,0),0)</f>
        <v>0</v>
      </c>
      <c r="AI36" s="130"/>
      <c r="AJ36" s="131"/>
      <c r="AK36" s="132">
        <f t="shared" si="6"/>
        <v>0</v>
      </c>
      <c r="AM36" s="130"/>
      <c r="AN36" s="131"/>
      <c r="AO36" s="132">
        <f t="shared" si="7"/>
        <v>0</v>
      </c>
    </row>
    <row r="37" spans="2:41" hidden="1" outlineLevel="1" x14ac:dyDescent="0.25">
      <c r="B37" s="112" t="s">
        <v>109</v>
      </c>
      <c r="C37" s="113"/>
      <c r="D37" s="113"/>
      <c r="E37" s="113"/>
      <c r="G37" s="114" t="e">
        <v>#DIV/0!</v>
      </c>
      <c r="H37" s="114" t="e">
        <v>#N/A</v>
      </c>
      <c r="I37" s="115"/>
      <c r="J37" s="116" t="s">
        <v>131</v>
      </c>
      <c r="K37" s="117" t="s">
        <v>131</v>
      </c>
      <c r="L37" s="127">
        <v>0</v>
      </c>
      <c r="N37" s="128"/>
      <c r="O37" s="129"/>
      <c r="P37" s="129"/>
      <c r="Q37" s="129"/>
      <c r="R37" s="129"/>
      <c r="S37" s="129"/>
      <c r="T37" s="129"/>
      <c r="U37" s="129"/>
      <c r="V37" s="121"/>
      <c r="W37" s="122" t="e">
        <f t="shared" si="8"/>
        <v>#DIV/0!</v>
      </c>
      <c r="X37" s="123" t="e">
        <f>VLOOKUP(V37,[1]Masterdata!$E:$F,2,0)</f>
        <v>#N/A</v>
      </c>
      <c r="Y37" s="83">
        <f t="shared" si="5"/>
        <v>0</v>
      </c>
      <c r="Z37" s="79">
        <f>IFERROR(VLOOKUP(N37,[1]Masterdata!$B:$C,2,0),0)</f>
        <v>0</v>
      </c>
      <c r="AA37" s="79">
        <f>IFERROR(VLOOKUP(O37,[1]Masterdata!$B:$C,2,0),0)</f>
        <v>0</v>
      </c>
      <c r="AB37" s="79">
        <f>IFERROR(VLOOKUP(P37,[1]Masterdata!$B:$C,2,0),0)</f>
        <v>0</v>
      </c>
      <c r="AC37" s="79">
        <f>IFERROR(VLOOKUP(Q37,[1]Masterdata!$B:$C,2,0),0)</f>
        <v>0</v>
      </c>
      <c r="AD37" s="79">
        <f>IFERROR(VLOOKUP(R37,[1]Masterdata!$B:$C,2,0),0)</f>
        <v>0</v>
      </c>
      <c r="AE37" s="79">
        <f>IFERROR(VLOOKUP(S37,[1]Masterdata!$B:$C,2,0),0)</f>
        <v>0</v>
      </c>
      <c r="AF37" s="79">
        <f>IFERROR(VLOOKUP(T37,[1]Masterdata!$B:$C,2,0),0)</f>
        <v>0</v>
      </c>
      <c r="AG37" s="79">
        <f>IFERROR(VLOOKUP(U37,[1]Masterdata!$B:$C,2,0),0)</f>
        <v>0</v>
      </c>
      <c r="AI37" s="130"/>
      <c r="AJ37" s="131"/>
      <c r="AK37" s="132">
        <f t="shared" si="6"/>
        <v>0</v>
      </c>
      <c r="AM37" s="130"/>
      <c r="AN37" s="131"/>
      <c r="AO37" s="132">
        <f t="shared" si="7"/>
        <v>0</v>
      </c>
    </row>
    <row r="38" spans="2:41" hidden="1" outlineLevel="1" x14ac:dyDescent="0.25">
      <c r="B38" s="112" t="s">
        <v>109</v>
      </c>
      <c r="C38" s="113"/>
      <c r="D38" s="113"/>
      <c r="E38" s="113"/>
      <c r="G38" s="114" t="e">
        <v>#DIV/0!</v>
      </c>
      <c r="H38" s="114" t="e">
        <v>#N/A</v>
      </c>
      <c r="I38" s="115"/>
      <c r="J38" s="116" t="s">
        <v>131</v>
      </c>
      <c r="K38" s="117" t="s">
        <v>131</v>
      </c>
      <c r="L38" s="127">
        <v>0</v>
      </c>
      <c r="N38" s="128"/>
      <c r="O38" s="129"/>
      <c r="P38" s="129"/>
      <c r="Q38" s="129"/>
      <c r="R38" s="129"/>
      <c r="S38" s="129"/>
      <c r="T38" s="129"/>
      <c r="U38" s="129"/>
      <c r="V38" s="121"/>
      <c r="W38" s="122" t="e">
        <f t="shared" si="8"/>
        <v>#DIV/0!</v>
      </c>
      <c r="X38" s="123" t="e">
        <f>VLOOKUP(V38,[1]Masterdata!$E:$F,2,0)</f>
        <v>#N/A</v>
      </c>
      <c r="Y38" s="83">
        <f t="shared" si="5"/>
        <v>0</v>
      </c>
      <c r="Z38" s="79">
        <f>IFERROR(VLOOKUP(N38,[1]Masterdata!$B:$C,2,0),0)</f>
        <v>0</v>
      </c>
      <c r="AA38" s="79">
        <f>IFERROR(VLOOKUP(O38,[1]Masterdata!$B:$C,2,0),0)</f>
        <v>0</v>
      </c>
      <c r="AB38" s="79">
        <f>IFERROR(VLOOKUP(P38,[1]Masterdata!$B:$C,2,0),0)</f>
        <v>0</v>
      </c>
      <c r="AC38" s="79">
        <f>IFERROR(VLOOKUP(Q38,[1]Masterdata!$B:$C,2,0),0)</f>
        <v>0</v>
      </c>
      <c r="AD38" s="79">
        <f>IFERROR(VLOOKUP(R38,[1]Masterdata!$B:$C,2,0),0)</f>
        <v>0</v>
      </c>
      <c r="AE38" s="79">
        <f>IFERROR(VLOOKUP(S38,[1]Masterdata!$B:$C,2,0),0)</f>
        <v>0</v>
      </c>
      <c r="AF38" s="79">
        <f>IFERROR(VLOOKUP(T38,[1]Masterdata!$B:$C,2,0),0)</f>
        <v>0</v>
      </c>
      <c r="AG38" s="79">
        <f>IFERROR(VLOOKUP(U38,[1]Masterdata!$B:$C,2,0),0)</f>
        <v>0</v>
      </c>
      <c r="AI38" s="130"/>
      <c r="AJ38" s="131"/>
      <c r="AK38" s="132">
        <f t="shared" si="6"/>
        <v>0</v>
      </c>
      <c r="AM38" s="130"/>
      <c r="AN38" s="131"/>
      <c r="AO38" s="132">
        <f t="shared" si="7"/>
        <v>0</v>
      </c>
    </row>
    <row r="39" spans="2:41" hidden="1" outlineLevel="1" x14ac:dyDescent="0.25">
      <c r="B39" s="112" t="s">
        <v>109</v>
      </c>
      <c r="C39" s="113"/>
      <c r="D39" s="113"/>
      <c r="E39" s="113"/>
      <c r="G39" s="114" t="e">
        <v>#DIV/0!</v>
      </c>
      <c r="H39" s="114" t="e">
        <v>#N/A</v>
      </c>
      <c r="I39" s="115"/>
      <c r="J39" s="116" t="s">
        <v>131</v>
      </c>
      <c r="K39" s="117" t="s">
        <v>131</v>
      </c>
      <c r="L39" s="127">
        <v>0</v>
      </c>
      <c r="N39" s="128"/>
      <c r="O39" s="129"/>
      <c r="P39" s="129"/>
      <c r="Q39" s="129"/>
      <c r="R39" s="129"/>
      <c r="S39" s="129"/>
      <c r="T39" s="129"/>
      <c r="U39" s="129"/>
      <c r="V39" s="121"/>
      <c r="W39" s="122" t="e">
        <f t="shared" si="8"/>
        <v>#DIV/0!</v>
      </c>
      <c r="X39" s="123" t="e">
        <f>VLOOKUP(V39,[1]Masterdata!$E:$F,2,0)</f>
        <v>#N/A</v>
      </c>
      <c r="Y39" s="83">
        <f t="shared" si="5"/>
        <v>0</v>
      </c>
      <c r="Z39" s="79">
        <f>IFERROR(VLOOKUP(N39,[1]Masterdata!$B:$C,2,0),0)</f>
        <v>0</v>
      </c>
      <c r="AA39" s="79">
        <f>IFERROR(VLOOKUP(O39,[1]Masterdata!$B:$C,2,0),0)</f>
        <v>0</v>
      </c>
      <c r="AB39" s="79">
        <f>IFERROR(VLOOKUP(P39,[1]Masterdata!$B:$C,2,0),0)</f>
        <v>0</v>
      </c>
      <c r="AC39" s="79">
        <f>IFERROR(VLOOKUP(Q39,[1]Masterdata!$B:$C,2,0),0)</f>
        <v>0</v>
      </c>
      <c r="AD39" s="79">
        <f>IFERROR(VLOOKUP(R39,[1]Masterdata!$B:$C,2,0),0)</f>
        <v>0</v>
      </c>
      <c r="AE39" s="79">
        <f>IFERROR(VLOOKUP(S39,[1]Masterdata!$B:$C,2,0),0)</f>
        <v>0</v>
      </c>
      <c r="AF39" s="79">
        <f>IFERROR(VLOOKUP(T39,[1]Masterdata!$B:$C,2,0),0)</f>
        <v>0</v>
      </c>
      <c r="AG39" s="79">
        <f>IFERROR(VLOOKUP(U39,[1]Masterdata!$B:$C,2,0),0)</f>
        <v>0</v>
      </c>
      <c r="AI39" s="130"/>
      <c r="AJ39" s="131"/>
      <c r="AK39" s="132">
        <f t="shared" si="6"/>
        <v>0</v>
      </c>
      <c r="AM39" s="130"/>
      <c r="AN39" s="131"/>
      <c r="AO39" s="132">
        <f t="shared" si="7"/>
        <v>0</v>
      </c>
    </row>
    <row r="40" spans="2:41" ht="15.75" collapsed="1" thickBot="1" x14ac:dyDescent="0.3">
      <c r="J40" s="136"/>
      <c r="K40" s="137"/>
      <c r="L40" s="138"/>
      <c r="N40" s="105"/>
      <c r="O40" s="106"/>
      <c r="P40" s="106"/>
      <c r="Q40" s="106"/>
      <c r="R40" s="106"/>
      <c r="S40" s="106"/>
      <c r="T40" s="106"/>
      <c r="U40" s="106"/>
      <c r="V40" s="139"/>
      <c r="X40" s="123"/>
      <c r="AI40" s="105"/>
      <c r="AJ40" s="106"/>
      <c r="AK40" s="140"/>
      <c r="AM40" s="105"/>
      <c r="AN40" s="106"/>
      <c r="AO40" s="140"/>
    </row>
    <row r="41" spans="2:41" x14ac:dyDescent="0.25">
      <c r="X41" s="123"/>
    </row>
    <row r="42" spans="2:41" x14ac:dyDescent="0.25">
      <c r="C42" s="81"/>
      <c r="D42" s="81"/>
      <c r="E42" s="81"/>
      <c r="X42" s="123"/>
    </row>
    <row r="43" spans="2:41" x14ac:dyDescent="0.25">
      <c r="C43" s="81"/>
      <c r="D43" s="81"/>
      <c r="E43" s="81"/>
      <c r="X43" s="123"/>
    </row>
    <row r="44" spans="2:41" x14ac:dyDescent="0.25">
      <c r="C44" s="81"/>
      <c r="D44" s="81"/>
      <c r="E44" s="81"/>
      <c r="X44" s="123"/>
    </row>
    <row r="45" spans="2:41" x14ac:dyDescent="0.25">
      <c r="C45" s="81"/>
      <c r="D45" s="81"/>
      <c r="E45" s="81"/>
      <c r="X45" s="123"/>
    </row>
    <row r="46" spans="2:41" x14ac:dyDescent="0.25">
      <c r="C46" s="81"/>
      <c r="D46" s="81"/>
      <c r="E46" s="81"/>
      <c r="X46" s="123"/>
    </row>
    <row r="47" spans="2:41" x14ac:dyDescent="0.25">
      <c r="D47" s="81"/>
      <c r="E47" s="81"/>
      <c r="X47" s="123"/>
    </row>
    <row r="48" spans="2:41" x14ac:dyDescent="0.25">
      <c r="C48" s="81"/>
      <c r="D48" s="81"/>
      <c r="E48" s="81"/>
      <c r="X48" s="123"/>
    </row>
    <row r="49" spans="3:24" x14ac:dyDescent="0.25">
      <c r="C49" s="81"/>
      <c r="D49" s="81"/>
      <c r="E49" s="81"/>
      <c r="X49" s="123"/>
    </row>
    <row r="50" spans="3:24" x14ac:dyDescent="0.25">
      <c r="D50" s="81"/>
      <c r="E50" s="81"/>
    </row>
    <row r="51" spans="3:24" x14ac:dyDescent="0.25">
      <c r="D51" s="81"/>
      <c r="E51" s="81"/>
    </row>
    <row r="52" spans="3:24" x14ac:dyDescent="0.25">
      <c r="D52" s="81"/>
      <c r="E52" s="81"/>
    </row>
    <row r="53" spans="3:24" x14ac:dyDescent="0.25">
      <c r="C53" s="81"/>
      <c r="D53" s="81"/>
      <c r="E53" s="81"/>
    </row>
    <row r="54" spans="3:24" x14ac:dyDescent="0.25">
      <c r="C54" s="81"/>
      <c r="D54" s="81"/>
      <c r="E54" s="81"/>
    </row>
    <row r="55" spans="3:24" x14ac:dyDescent="0.25">
      <c r="C55" s="81"/>
    </row>
    <row r="56" spans="3:24" x14ac:dyDescent="0.25">
      <c r="C56" s="81"/>
    </row>
    <row r="57" spans="3:24" x14ac:dyDescent="0.25">
      <c r="C57" s="81"/>
    </row>
    <row r="69" spans="2:3" x14ac:dyDescent="0.25">
      <c r="B69" s="112"/>
      <c r="C69" s="118"/>
    </row>
    <row r="70" spans="2:3" x14ac:dyDescent="0.25">
      <c r="B70" s="112" t="s">
        <v>82</v>
      </c>
      <c r="C70" s="127">
        <v>2.8912898437500017E-3</v>
      </c>
    </row>
    <row r="71" spans="2:3" x14ac:dyDescent="0.25">
      <c r="B71" s="112" t="s">
        <v>81</v>
      </c>
      <c r="C71" s="127">
        <v>2.9660838281249961E-3</v>
      </c>
    </row>
    <row r="72" spans="2:3" x14ac:dyDescent="0.25">
      <c r="B72" s="112" t="s">
        <v>29</v>
      </c>
      <c r="C72" s="127">
        <v>3.0332428500000003E-3</v>
      </c>
    </row>
    <row r="73" spans="2:3" x14ac:dyDescent="0.25">
      <c r="B73" s="112" t="s">
        <v>80</v>
      </c>
      <c r="C73" s="127">
        <v>3.203861718750001E-3</v>
      </c>
    </row>
    <row r="74" spans="2:3" x14ac:dyDescent="0.25">
      <c r="B74" s="112" t="s">
        <v>79</v>
      </c>
      <c r="C74" s="127">
        <v>3.2925749999999981E-3</v>
      </c>
    </row>
    <row r="75" spans="2:3" x14ac:dyDescent="0.25">
      <c r="B75" s="112" t="s">
        <v>78</v>
      </c>
      <c r="C75" s="127">
        <v>3.337821093750002E-3</v>
      </c>
    </row>
    <row r="76" spans="2:3" x14ac:dyDescent="0.25">
      <c r="B76" s="112" t="s">
        <v>77</v>
      </c>
      <c r="C76" s="127">
        <v>3.4650000000000019E-3</v>
      </c>
    </row>
    <row r="77" spans="2:3" x14ac:dyDescent="0.25">
      <c r="B77" s="112" t="s">
        <v>76</v>
      </c>
      <c r="C77" s="127">
        <v>3.6609375000000075E-3</v>
      </c>
    </row>
    <row r="78" spans="2:3" x14ac:dyDescent="0.25">
      <c r="B78" s="112" t="s">
        <v>75</v>
      </c>
      <c r="C78" s="127">
        <v>3.7083234375000027E-3</v>
      </c>
    </row>
  </sheetData>
  <mergeCells count="6">
    <mergeCell ref="C9:E9"/>
    <mergeCell ref="Z9:AG9"/>
    <mergeCell ref="J7:L7"/>
    <mergeCell ref="N7:U7"/>
    <mergeCell ref="W8:W9"/>
    <mergeCell ref="X8:X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F71B-8610-4E07-A8E6-D3CFD70CEDD6}">
  <sheetPr>
    <pageSetUpPr fitToPage="1"/>
  </sheetPr>
  <dimension ref="A1:AP78"/>
  <sheetViews>
    <sheetView showGridLines="0" topLeftCell="A4" workbookViewId="0">
      <selection activeCell="A9" sqref="A9:A21"/>
    </sheetView>
  </sheetViews>
  <sheetFormatPr defaultRowHeight="15" outlineLevelRow="1" outlineLevelCol="2" x14ac:dyDescent="0.25"/>
  <cols>
    <col min="1" max="1" width="7.7109375" bestFit="1" customWidth="1"/>
    <col min="2" max="2" width="24.7109375" customWidth="1"/>
    <col min="3" max="3" width="13.5703125" customWidth="1"/>
    <col min="4" max="4" width="13.5703125" hidden="1" customWidth="1"/>
    <col min="5" max="5" width="12.7109375" customWidth="1"/>
    <col min="6" max="6" width="3.5703125" customWidth="1"/>
    <col min="7" max="7" width="12.140625" style="3" customWidth="1"/>
    <col min="8" max="8" width="13" style="3" customWidth="1"/>
    <col min="9" max="9" width="3" style="3" customWidth="1"/>
    <col min="10" max="12" width="12.28515625" style="3" customWidth="1"/>
    <col min="13" max="13" width="4" customWidth="1"/>
    <col min="14" max="17" width="7.85546875" hidden="1" customWidth="1" outlineLevel="1"/>
    <col min="18" max="21" width="7.85546875" hidden="1" customWidth="1" outlineLevel="2"/>
    <col min="22" max="22" width="8.85546875" hidden="1" customWidth="1" outlineLevel="1" collapsed="1"/>
    <col min="23" max="24" width="7.85546875" hidden="1" customWidth="1" outlineLevel="2"/>
    <col min="25" max="25" width="9.140625" style="5" hidden="1" customWidth="1" outlineLevel="2"/>
    <col min="26" max="33" width="9.140625" hidden="1" customWidth="1" outlineLevel="2"/>
    <col min="34" max="34" width="0" hidden="1" customWidth="1" outlineLevel="1" collapsed="1"/>
    <col min="35" max="36" width="0" hidden="1" customWidth="1" outlineLevel="1"/>
    <col min="37" max="37" width="16.42578125" hidden="1" customWidth="1" outlineLevel="1"/>
    <col min="38" max="40" width="0" hidden="1" customWidth="1" outlineLevel="1"/>
    <col min="41" max="41" width="16.42578125" hidden="1" customWidth="1" outlineLevel="1"/>
    <col min="42" max="42" width="9.140625" collapsed="1"/>
  </cols>
  <sheetData>
    <row r="1" spans="1:41" ht="100.5" customHeight="1" x14ac:dyDescent="1.35">
      <c r="E1" s="60" t="s">
        <v>113</v>
      </c>
      <c r="H1" s="61"/>
      <c r="I1" s="61"/>
    </row>
    <row r="2" spans="1:41" ht="33.75" x14ac:dyDescent="0.5">
      <c r="B2" s="60"/>
      <c r="C2" s="2"/>
      <c r="H2" s="4"/>
      <c r="I2" s="4"/>
    </row>
    <row r="3" spans="1:41" ht="21" x14ac:dyDescent="0.35">
      <c r="B3" s="6" t="s">
        <v>1</v>
      </c>
      <c r="C3" s="59">
        <v>44324</v>
      </c>
      <c r="D3" s="8"/>
      <c r="G3" s="9"/>
      <c r="H3" s="4"/>
      <c r="I3" s="4"/>
    </row>
    <row r="4" spans="1:41" ht="21" x14ac:dyDescent="0.35">
      <c r="B4" s="6" t="s">
        <v>2</v>
      </c>
      <c r="C4" s="58" t="s">
        <v>3</v>
      </c>
      <c r="D4" s="8"/>
      <c r="G4" s="9"/>
      <c r="H4" s="4"/>
      <c r="I4" s="4"/>
    </row>
    <row r="5" spans="1:41" ht="13.5" customHeight="1" thickBot="1" x14ac:dyDescent="0.3">
      <c r="G5" s="9"/>
    </row>
    <row r="6" spans="1:41" ht="13.5" customHeight="1" thickBot="1" x14ac:dyDescent="0.4">
      <c r="C6" s="2"/>
      <c r="G6" s="9"/>
      <c r="J6" s="11"/>
      <c r="K6" s="12"/>
      <c r="L6" s="13"/>
    </row>
    <row r="7" spans="1:41" s="14" customFormat="1" ht="45" customHeight="1" x14ac:dyDescent="0.25">
      <c r="B7" s="14" t="s">
        <v>4</v>
      </c>
      <c r="C7" s="15" t="s">
        <v>114</v>
      </c>
      <c r="D7" s="15" t="s">
        <v>112</v>
      </c>
      <c r="E7" s="15" t="s">
        <v>111</v>
      </c>
      <c r="F7"/>
      <c r="G7" s="15" t="s">
        <v>9</v>
      </c>
      <c r="H7" s="15" t="s">
        <v>10</v>
      </c>
      <c r="I7" s="15"/>
      <c r="J7" s="156" t="s">
        <v>110</v>
      </c>
      <c r="K7" s="157"/>
      <c r="L7" s="158"/>
      <c r="N7" s="159" t="s">
        <v>12</v>
      </c>
      <c r="O7" s="160"/>
      <c r="P7" s="160"/>
      <c r="Q7" s="160"/>
      <c r="R7" s="160"/>
      <c r="S7" s="160"/>
      <c r="T7" s="160"/>
      <c r="U7" s="161"/>
      <c r="V7" s="63" t="s">
        <v>13</v>
      </c>
      <c r="W7"/>
      <c r="Y7" s="17"/>
    </row>
    <row r="8" spans="1:41" s="14" customFormat="1" ht="15.75" thickBot="1" x14ac:dyDescent="0.3">
      <c r="B8" s="14" t="s">
        <v>14</v>
      </c>
      <c r="C8" s="19">
        <v>1000</v>
      </c>
      <c r="D8" s="19">
        <v>500</v>
      </c>
      <c r="E8" s="19">
        <v>250</v>
      </c>
      <c r="F8"/>
      <c r="G8" s="9"/>
      <c r="J8" s="20"/>
      <c r="L8" s="21"/>
      <c r="N8" s="20"/>
      <c r="U8" s="21"/>
      <c r="V8" s="21"/>
      <c r="W8" s="162" t="s">
        <v>15</v>
      </c>
      <c r="X8" s="162" t="s">
        <v>16</v>
      </c>
      <c r="Y8" s="17"/>
      <c r="AI8" s="65" t="s">
        <v>116</v>
      </c>
      <c r="AM8" s="65" t="s">
        <v>116</v>
      </c>
    </row>
    <row r="9" spans="1:41" ht="32.25" customHeight="1" thickBot="1" x14ac:dyDescent="0.3">
      <c r="A9" s="30" t="s">
        <v>28</v>
      </c>
      <c r="B9" s="14"/>
      <c r="C9" s="152" t="s">
        <v>17</v>
      </c>
      <c r="D9" s="152"/>
      <c r="E9" s="152"/>
      <c r="G9" s="9"/>
      <c r="J9" s="23" t="s">
        <v>18</v>
      </c>
      <c r="K9" s="24" t="s">
        <v>19</v>
      </c>
      <c r="L9" s="25" t="s">
        <v>22</v>
      </c>
      <c r="N9" s="47"/>
      <c r="O9" s="48"/>
      <c r="P9" s="48"/>
      <c r="Q9" s="48"/>
      <c r="R9" s="48"/>
      <c r="S9" s="48"/>
      <c r="T9" s="48"/>
      <c r="U9" s="49"/>
      <c r="V9" s="27"/>
      <c r="W9" s="162"/>
      <c r="X9" s="162"/>
      <c r="Y9" s="64" t="s">
        <v>23</v>
      </c>
      <c r="Z9" s="153" t="s">
        <v>24</v>
      </c>
      <c r="AA9" s="154"/>
      <c r="AB9" s="154"/>
      <c r="AC9" s="154"/>
      <c r="AD9" s="154"/>
      <c r="AE9" s="154"/>
      <c r="AF9" s="154"/>
      <c r="AG9" s="155"/>
      <c r="AI9" s="66" t="s">
        <v>25</v>
      </c>
      <c r="AJ9" s="66" t="s">
        <v>26</v>
      </c>
      <c r="AK9" s="67" t="s">
        <v>117</v>
      </c>
      <c r="AM9" s="66" t="s">
        <v>25</v>
      </c>
      <c r="AN9" s="66" t="s">
        <v>26</v>
      </c>
      <c r="AO9" s="67" t="s">
        <v>118</v>
      </c>
    </row>
    <row r="10" spans="1:41" ht="15.75" x14ac:dyDescent="0.25">
      <c r="A10" s="53">
        <v>1</v>
      </c>
      <c r="B10" s="52" t="s">
        <v>119</v>
      </c>
      <c r="C10" s="31">
        <v>3.3962962962962931E-3</v>
      </c>
      <c r="D10" s="31"/>
      <c r="E10" s="31">
        <v>7.5289351851851385E-4</v>
      </c>
      <c r="G10" s="33">
        <v>0.85</v>
      </c>
      <c r="H10" s="33">
        <v>1</v>
      </c>
      <c r="I10" s="34"/>
      <c r="J10" s="35">
        <v>1.4434259259259246E-3</v>
      </c>
      <c r="K10" s="36">
        <v>1.2799189814814735E-3</v>
      </c>
      <c r="L10" s="37">
        <v>2.7233449074073983E-3</v>
      </c>
      <c r="N10" s="68" t="s">
        <v>32</v>
      </c>
      <c r="O10" s="69" t="s">
        <v>32</v>
      </c>
      <c r="P10" s="69"/>
      <c r="Q10" s="69"/>
      <c r="R10" s="69"/>
      <c r="S10" s="69"/>
      <c r="T10" s="69"/>
      <c r="U10" s="69"/>
      <c r="V10" s="41" t="s">
        <v>30</v>
      </c>
      <c r="W10" s="42">
        <v>0.85</v>
      </c>
      <c r="X10" s="43">
        <v>1</v>
      </c>
      <c r="Y10" s="5">
        <v>2</v>
      </c>
      <c r="Z10">
        <v>0.85</v>
      </c>
      <c r="AA10">
        <v>0.85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I10" s="70">
        <v>1.9958217592592593E-2</v>
      </c>
      <c r="AJ10" s="71">
        <v>2.3354513888888886E-2</v>
      </c>
      <c r="AK10" s="72">
        <v>3.3962962962962931E-3</v>
      </c>
      <c r="AM10" s="70">
        <v>3.1014467592592593E-2</v>
      </c>
      <c r="AN10" s="71">
        <v>3.1767361111111107E-2</v>
      </c>
      <c r="AO10" s="72">
        <v>7.5289351851851385E-4</v>
      </c>
    </row>
    <row r="11" spans="1:41" ht="15.75" x14ac:dyDescent="0.25">
      <c r="A11" s="53">
        <v>2</v>
      </c>
      <c r="B11" s="52" t="s">
        <v>96</v>
      </c>
      <c r="C11" s="31">
        <v>3.1266203703703664E-3</v>
      </c>
      <c r="D11" s="31"/>
      <c r="E11" s="32">
        <v>7.0254629629629627E-4</v>
      </c>
      <c r="G11" s="33">
        <v>0.91800000000000004</v>
      </c>
      <c r="H11" s="33">
        <v>1</v>
      </c>
      <c r="I11" s="34"/>
      <c r="J11" s="35">
        <v>1.4351187499999983E-3</v>
      </c>
      <c r="K11" s="36">
        <v>1.289875E-3</v>
      </c>
      <c r="L11" s="51">
        <v>2.7249937499999981E-3</v>
      </c>
      <c r="N11" s="38" t="s">
        <v>40</v>
      </c>
      <c r="O11" s="39"/>
      <c r="P11" s="39"/>
      <c r="Q11" s="39"/>
      <c r="R11" s="39"/>
      <c r="S11" s="39"/>
      <c r="T11" s="39"/>
      <c r="U11" s="39"/>
      <c r="V11" s="41" t="s">
        <v>30</v>
      </c>
      <c r="W11" s="42">
        <v>0.91800000000000004</v>
      </c>
      <c r="X11" s="43">
        <v>1</v>
      </c>
      <c r="Y11" s="5">
        <v>1</v>
      </c>
      <c r="Z11">
        <v>0.91800000000000004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I11" s="73">
        <v>1.8898842592592592E-2</v>
      </c>
      <c r="AJ11" s="74">
        <v>2.2025462962962958E-2</v>
      </c>
      <c r="AK11" s="75">
        <v>3.1266203703703664E-3</v>
      </c>
      <c r="AM11" s="73"/>
      <c r="AN11" s="74"/>
      <c r="AO11" s="75">
        <v>0</v>
      </c>
    </row>
    <row r="12" spans="1:41" ht="15.75" x14ac:dyDescent="0.25">
      <c r="A12" s="53">
        <v>3</v>
      </c>
      <c r="B12" s="52" t="s">
        <v>102</v>
      </c>
      <c r="C12" s="31">
        <v>3.087962962962966E-3</v>
      </c>
      <c r="D12" s="32"/>
      <c r="E12" s="32">
        <v>7.0127314814814878E-4</v>
      </c>
      <c r="G12" s="33">
        <v>0.95699999999999996</v>
      </c>
      <c r="H12" s="33">
        <v>1</v>
      </c>
      <c r="I12" s="34"/>
      <c r="J12" s="35">
        <v>1.4775902777777791E-3</v>
      </c>
      <c r="K12" s="36">
        <v>1.3422368055555566E-3</v>
      </c>
      <c r="L12" s="51">
        <v>2.8198270833333355E-3</v>
      </c>
      <c r="N12" s="38" t="s">
        <v>50</v>
      </c>
      <c r="O12" s="39"/>
      <c r="P12" s="39"/>
      <c r="Q12" s="39"/>
      <c r="R12" s="39"/>
      <c r="S12" s="39"/>
      <c r="T12" s="39"/>
      <c r="U12" s="39"/>
      <c r="V12" s="41" t="s">
        <v>30</v>
      </c>
      <c r="W12" s="76">
        <v>0.95699999999999996</v>
      </c>
      <c r="X12" s="77">
        <v>1</v>
      </c>
      <c r="Y12" s="5">
        <v>1</v>
      </c>
      <c r="Z12">
        <v>0.95699999999999996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I12" s="73">
        <v>2.1280671296296298E-2</v>
      </c>
      <c r="AJ12" s="74">
        <v>2.4368634259259263E-2</v>
      </c>
      <c r="AK12" s="75">
        <v>3.087962962962966E-3</v>
      </c>
      <c r="AM12" s="73">
        <v>3.1647106481481481E-2</v>
      </c>
      <c r="AN12" s="74">
        <v>3.234837962962963E-2</v>
      </c>
      <c r="AO12" s="75">
        <v>7.0127314814814878E-4</v>
      </c>
    </row>
    <row r="13" spans="1:41" ht="15.75" x14ac:dyDescent="0.25">
      <c r="A13" s="53">
        <v>4</v>
      </c>
      <c r="B13" s="52" t="s">
        <v>120</v>
      </c>
      <c r="C13" s="31">
        <v>3.1148148148148133E-3</v>
      </c>
      <c r="D13" s="31"/>
      <c r="E13" s="31">
        <v>7.3402777777777789E-4</v>
      </c>
      <c r="G13" s="33">
        <v>0.94499999999999995</v>
      </c>
      <c r="H13" s="33">
        <v>1</v>
      </c>
      <c r="I13" s="34"/>
      <c r="J13" s="35">
        <v>1.4717499999999993E-3</v>
      </c>
      <c r="K13" s="36">
        <v>1.3873125000000001E-3</v>
      </c>
      <c r="L13" s="51">
        <v>2.8590624999999996E-3</v>
      </c>
      <c r="N13" s="38" t="s">
        <v>41</v>
      </c>
      <c r="O13" s="39"/>
      <c r="P13" s="39"/>
      <c r="Q13" s="39"/>
      <c r="R13" s="39"/>
      <c r="S13" s="39"/>
      <c r="T13" s="39"/>
      <c r="U13" s="39"/>
      <c r="V13" s="41" t="s">
        <v>30</v>
      </c>
      <c r="W13" s="42">
        <v>0.94499999999999995</v>
      </c>
      <c r="X13" s="43">
        <v>1</v>
      </c>
      <c r="Y13" s="5">
        <v>1</v>
      </c>
      <c r="Z13">
        <v>0.94499999999999995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I13" s="73">
        <v>1.924398148148148E-2</v>
      </c>
      <c r="AJ13" s="74">
        <v>2.2358796296296293E-2</v>
      </c>
      <c r="AK13" s="75">
        <v>3.1148148148148133E-3</v>
      </c>
      <c r="AM13" s="73">
        <v>3.1912962962962962E-2</v>
      </c>
      <c r="AN13" s="74">
        <v>3.264699074074074E-2</v>
      </c>
      <c r="AO13" s="75">
        <v>7.3402777777777789E-4</v>
      </c>
    </row>
    <row r="14" spans="1:41" ht="15.75" x14ac:dyDescent="0.25">
      <c r="A14" s="53">
        <v>5</v>
      </c>
      <c r="B14" s="52" t="s">
        <v>121</v>
      </c>
      <c r="C14" s="31">
        <v>3.2961805555555557E-3</v>
      </c>
      <c r="D14" s="31"/>
      <c r="E14" s="31">
        <v>7.5231481481481471E-4</v>
      </c>
      <c r="G14" s="33">
        <v>0.84</v>
      </c>
      <c r="H14" s="33">
        <v>1.0825</v>
      </c>
      <c r="I14" s="34"/>
      <c r="J14" s="35">
        <v>1.4986084895833335E-3</v>
      </c>
      <c r="K14" s="36">
        <v>1.368159722222222E-3</v>
      </c>
      <c r="L14" s="51">
        <v>2.8667682118055553E-3</v>
      </c>
      <c r="N14" s="38" t="s">
        <v>122</v>
      </c>
      <c r="O14" s="39" t="s">
        <v>32</v>
      </c>
      <c r="P14" s="39"/>
      <c r="Q14" s="39"/>
      <c r="R14" s="39"/>
      <c r="S14" s="39"/>
      <c r="T14" s="39"/>
      <c r="U14" s="39"/>
      <c r="V14" s="41" t="s">
        <v>44</v>
      </c>
      <c r="W14" s="42">
        <v>0.84</v>
      </c>
      <c r="X14" s="43">
        <v>1.0825</v>
      </c>
      <c r="Y14" s="5">
        <v>2</v>
      </c>
      <c r="Z14">
        <v>0.83</v>
      </c>
      <c r="AA14">
        <v>0.85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I14" s="73">
        <v>1.7607523148148146E-2</v>
      </c>
      <c r="AJ14" s="74">
        <v>2.0903703703703702E-2</v>
      </c>
      <c r="AK14" s="75">
        <v>3.2961805555555557E-3</v>
      </c>
      <c r="AM14" s="73"/>
      <c r="AN14" s="74"/>
      <c r="AO14" s="75">
        <v>0</v>
      </c>
    </row>
    <row r="15" spans="1:41" ht="15.75" x14ac:dyDescent="0.25">
      <c r="A15" s="53">
        <v>6</v>
      </c>
      <c r="B15" s="52" t="s">
        <v>123</v>
      </c>
      <c r="C15" s="31">
        <v>3.0417824074074097E-3</v>
      </c>
      <c r="D15" s="31"/>
      <c r="E15" s="31">
        <v>7.144675925925964E-4</v>
      </c>
      <c r="G15" s="33">
        <v>0.93149999999999999</v>
      </c>
      <c r="H15" s="33">
        <v>1.0825</v>
      </c>
      <c r="I15" s="34"/>
      <c r="J15" s="35">
        <v>1.5335887441406261E-3</v>
      </c>
      <c r="K15" s="36">
        <v>1.4408650078125077E-3</v>
      </c>
      <c r="L15" s="51">
        <v>2.9744537519531336E-3</v>
      </c>
      <c r="N15" s="38" t="s">
        <v>40</v>
      </c>
      <c r="O15" s="39" t="s">
        <v>41</v>
      </c>
      <c r="P15" s="39"/>
      <c r="Q15" s="39"/>
      <c r="R15" s="39"/>
      <c r="S15" s="39"/>
      <c r="T15" s="39"/>
      <c r="U15" s="39"/>
      <c r="V15" s="41" t="s">
        <v>44</v>
      </c>
      <c r="W15" s="42">
        <v>0.93149999999999999</v>
      </c>
      <c r="X15" s="43">
        <v>1.0825</v>
      </c>
      <c r="Y15" s="5">
        <v>2</v>
      </c>
      <c r="Z15">
        <v>0.91800000000000004</v>
      </c>
      <c r="AA15">
        <v>0.94499999999999995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I15" s="73">
        <v>1.9635416666666666E-2</v>
      </c>
      <c r="AJ15" s="74">
        <v>2.2677199074074075E-2</v>
      </c>
      <c r="AK15" s="75">
        <v>3.0417824074074097E-3</v>
      </c>
      <c r="AM15" s="73">
        <v>3.1461458333333331E-2</v>
      </c>
      <c r="AN15" s="74">
        <v>3.2175925925925927E-2</v>
      </c>
      <c r="AO15" s="75">
        <v>7.144675925925964E-4</v>
      </c>
    </row>
    <row r="16" spans="1:41" ht="15.75" x14ac:dyDescent="0.25">
      <c r="A16" s="53">
        <v>7</v>
      </c>
      <c r="B16" s="52" t="s">
        <v>124</v>
      </c>
      <c r="C16" s="31">
        <v>3.4443287037037064E-3</v>
      </c>
      <c r="D16" s="31"/>
      <c r="E16" s="31">
        <v>7.9305555555556073E-4</v>
      </c>
      <c r="G16" s="33">
        <v>0.90899999999999992</v>
      </c>
      <c r="H16" s="33">
        <v>1.04</v>
      </c>
      <c r="I16" s="34"/>
      <c r="J16" s="35">
        <v>1.6280652916666678E-3</v>
      </c>
      <c r="K16" s="36">
        <v>1.4994460000000097E-3</v>
      </c>
      <c r="L16" s="51">
        <v>3.1275112916666773E-3</v>
      </c>
      <c r="N16" s="38" t="s">
        <v>57</v>
      </c>
      <c r="O16" s="39" t="s">
        <v>40</v>
      </c>
      <c r="P16" s="39" t="s">
        <v>41</v>
      </c>
      <c r="Q16" s="39"/>
      <c r="R16" s="39"/>
      <c r="S16" s="39"/>
      <c r="T16" s="39"/>
      <c r="U16" s="39"/>
      <c r="V16" s="41" t="s">
        <v>55</v>
      </c>
      <c r="W16" s="42">
        <v>0.90899999999999992</v>
      </c>
      <c r="X16" s="43">
        <v>1.04</v>
      </c>
      <c r="Y16" s="5">
        <v>3</v>
      </c>
      <c r="Z16">
        <v>0.86399999999999999</v>
      </c>
      <c r="AA16">
        <v>0.91800000000000004</v>
      </c>
      <c r="AB16">
        <v>0.94499999999999995</v>
      </c>
      <c r="AC16">
        <v>0</v>
      </c>
      <c r="AD16">
        <v>0</v>
      </c>
      <c r="AE16">
        <v>0</v>
      </c>
      <c r="AF16">
        <v>0</v>
      </c>
      <c r="AG16">
        <v>0</v>
      </c>
      <c r="AI16" s="73">
        <v>2.2530671296296295E-2</v>
      </c>
      <c r="AJ16" s="74">
        <v>2.5975000000000002E-2</v>
      </c>
      <c r="AK16" s="75">
        <v>3.4443287037037064E-3</v>
      </c>
      <c r="AM16" s="73">
        <v>3.2562152777777777E-2</v>
      </c>
      <c r="AN16" s="74">
        <v>3.3355208333333337E-2</v>
      </c>
      <c r="AO16" s="75">
        <v>7.9305555555556073E-4</v>
      </c>
    </row>
    <row r="17" spans="1:41" ht="15.75" x14ac:dyDescent="0.25">
      <c r="A17" s="53">
        <v>8</v>
      </c>
      <c r="B17" s="52" t="s">
        <v>125</v>
      </c>
      <c r="C17" s="31">
        <v>3.5932870370370372E-3</v>
      </c>
      <c r="D17" s="31"/>
      <c r="E17" s="31">
        <v>8.7476851851851778E-4</v>
      </c>
      <c r="G17" s="33">
        <v>0.86166666666666669</v>
      </c>
      <c r="H17" s="33">
        <v>1.04</v>
      </c>
      <c r="I17" s="34"/>
      <c r="J17" s="35">
        <v>1.6100321450617284E-3</v>
      </c>
      <c r="K17" s="36">
        <v>1.5678184567901223E-3</v>
      </c>
      <c r="L17" s="51">
        <v>3.1778506018518508E-3</v>
      </c>
      <c r="N17" s="38" t="s">
        <v>126</v>
      </c>
      <c r="O17" s="39" t="s">
        <v>41</v>
      </c>
      <c r="P17" s="39" t="s">
        <v>32</v>
      </c>
      <c r="Q17" s="39"/>
      <c r="R17" s="39"/>
      <c r="S17" s="39"/>
      <c r="T17" s="39"/>
      <c r="U17" s="39"/>
      <c r="V17" s="41" t="s">
        <v>55</v>
      </c>
      <c r="W17" s="42">
        <v>0.86166666666666669</v>
      </c>
      <c r="X17" s="43">
        <v>1.04</v>
      </c>
      <c r="Y17" s="5">
        <v>3</v>
      </c>
      <c r="Z17">
        <v>0.79</v>
      </c>
      <c r="AA17">
        <v>0.94499999999999995</v>
      </c>
      <c r="AB17">
        <v>0.85</v>
      </c>
      <c r="AC17">
        <v>0</v>
      </c>
      <c r="AD17">
        <v>0</v>
      </c>
      <c r="AE17">
        <v>0</v>
      </c>
      <c r="AF17">
        <v>0</v>
      </c>
      <c r="AG17">
        <v>0</v>
      </c>
      <c r="AI17" s="73">
        <v>2.2897222222222222E-2</v>
      </c>
      <c r="AJ17" s="74">
        <v>2.6490509259259259E-2</v>
      </c>
      <c r="AK17" s="75">
        <v>3.5932870370370372E-3</v>
      </c>
      <c r="AM17" s="73">
        <v>3.2797685185185187E-2</v>
      </c>
      <c r="AN17" s="74">
        <v>3.3672453703703704E-2</v>
      </c>
      <c r="AO17" s="75">
        <v>8.7476851851851778E-4</v>
      </c>
    </row>
    <row r="18" spans="1:41" ht="15.75" x14ac:dyDescent="0.25">
      <c r="A18" s="53">
        <v>9</v>
      </c>
      <c r="B18" s="52" t="s">
        <v>127</v>
      </c>
      <c r="C18" s="31">
        <v>4.1874999999999968E-3</v>
      </c>
      <c r="D18" s="31"/>
      <c r="E18" s="31">
        <v>9.2222222222222705E-4</v>
      </c>
      <c r="G18" s="33">
        <v>0.81</v>
      </c>
      <c r="H18" s="33">
        <v>1</v>
      </c>
      <c r="I18" s="34"/>
      <c r="J18" s="35">
        <v>1.6959374999999989E-3</v>
      </c>
      <c r="K18" s="36">
        <v>1.4940000000000079E-3</v>
      </c>
      <c r="L18" s="51">
        <v>3.189937500000007E-3</v>
      </c>
      <c r="N18" s="38" t="s">
        <v>128</v>
      </c>
      <c r="O18" s="39"/>
      <c r="P18" s="39"/>
      <c r="Q18" s="39"/>
      <c r="R18" s="39"/>
      <c r="S18" s="39"/>
      <c r="T18" s="39"/>
      <c r="U18" s="39"/>
      <c r="V18" s="41" t="s">
        <v>30</v>
      </c>
      <c r="W18" s="42">
        <v>0.81</v>
      </c>
      <c r="X18" s="43">
        <v>1</v>
      </c>
      <c r="Y18" s="5">
        <v>1</v>
      </c>
      <c r="Z18">
        <v>0.81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I18" s="73">
        <v>2.0950115740740741E-2</v>
      </c>
      <c r="AJ18" s="74">
        <v>2.5137615740740738E-2</v>
      </c>
      <c r="AK18" s="75">
        <v>4.1874999999999968E-3</v>
      </c>
      <c r="AM18" s="73">
        <v>3.1305787037037035E-2</v>
      </c>
      <c r="AN18" s="74">
        <v>3.2228009259259262E-2</v>
      </c>
      <c r="AO18" s="75">
        <v>9.2222222222222705E-4</v>
      </c>
    </row>
    <row r="19" spans="1:41" ht="15.75" x14ac:dyDescent="0.25">
      <c r="A19" s="53">
        <v>10</v>
      </c>
      <c r="B19" s="52" t="s">
        <v>129</v>
      </c>
      <c r="C19" s="31">
        <v>3.6327546296296281E-3</v>
      </c>
      <c r="D19" s="31"/>
      <c r="E19" s="31">
        <v>8.1018518518518516E-4</v>
      </c>
      <c r="G19" s="33">
        <v>0.86599999999999999</v>
      </c>
      <c r="H19" s="33">
        <v>1.0825</v>
      </c>
      <c r="I19" s="34"/>
      <c r="J19" s="35">
        <v>1.7027538318865733E-3</v>
      </c>
      <c r="K19" s="36">
        <v>1.5190081018518519E-3</v>
      </c>
      <c r="L19" s="51">
        <v>3.2217619337384252E-3</v>
      </c>
      <c r="N19" s="38" t="s">
        <v>43</v>
      </c>
      <c r="O19" s="39" t="s">
        <v>33</v>
      </c>
      <c r="P19" s="39"/>
      <c r="Q19" s="39"/>
      <c r="R19" s="39"/>
      <c r="S19" s="39"/>
      <c r="T19" s="39"/>
      <c r="U19" s="39"/>
      <c r="V19" s="41" t="s">
        <v>44</v>
      </c>
      <c r="W19" s="42">
        <v>0.86599999999999999</v>
      </c>
      <c r="X19" s="43">
        <v>1.0825</v>
      </c>
      <c r="Y19" s="5">
        <v>2</v>
      </c>
      <c r="Z19">
        <v>0.871</v>
      </c>
      <c r="AA19">
        <v>0.86099999999999999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I19" s="73">
        <v>2.2125462962962961E-2</v>
      </c>
      <c r="AJ19" s="74">
        <v>2.575821759259259E-2</v>
      </c>
      <c r="AK19" s="75">
        <v>3.6327546296296281E-3</v>
      </c>
      <c r="AM19" s="73"/>
      <c r="AN19" s="74"/>
      <c r="AO19" s="75">
        <v>0</v>
      </c>
    </row>
    <row r="20" spans="1:41" ht="15.75" x14ac:dyDescent="0.25">
      <c r="A20" s="53">
        <v>11</v>
      </c>
      <c r="B20" s="52" t="s">
        <v>130</v>
      </c>
      <c r="C20" s="31">
        <v>3.7465277777777757E-3</v>
      </c>
      <c r="D20" s="31"/>
      <c r="E20" s="31">
        <v>8.4386574074074225E-4</v>
      </c>
      <c r="G20" s="33">
        <v>0.85</v>
      </c>
      <c r="H20" s="33">
        <v>1.0825</v>
      </c>
      <c r="I20" s="34"/>
      <c r="J20" s="35">
        <v>1.723636935763888E-3</v>
      </c>
      <c r="K20" s="36">
        <v>1.5529239293981508E-3</v>
      </c>
      <c r="L20" s="51">
        <v>3.2765608651620388E-3</v>
      </c>
      <c r="N20" s="38" t="s">
        <v>32</v>
      </c>
      <c r="O20" s="39" t="s">
        <v>32</v>
      </c>
      <c r="P20" s="39"/>
      <c r="Q20" s="39"/>
      <c r="R20" s="39"/>
      <c r="S20" s="39"/>
      <c r="T20" s="39"/>
      <c r="U20" s="39"/>
      <c r="V20" s="41" t="s">
        <v>44</v>
      </c>
      <c r="W20" s="42">
        <v>0.85</v>
      </c>
      <c r="X20" s="43">
        <v>1.0825</v>
      </c>
      <c r="Y20" s="5">
        <v>2</v>
      </c>
      <c r="Z20">
        <v>0.85</v>
      </c>
      <c r="AA20">
        <v>0.85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I20" s="73">
        <v>1.8533912037037036E-2</v>
      </c>
      <c r="AJ20" s="74">
        <v>2.2280439814814812E-2</v>
      </c>
      <c r="AK20" s="75">
        <v>3.7465277777777757E-3</v>
      </c>
      <c r="AM20" s="73">
        <v>3.0671874999999998E-2</v>
      </c>
      <c r="AN20" s="74">
        <v>3.151574074074074E-2</v>
      </c>
      <c r="AO20" s="75">
        <v>8.4386574074074225E-4</v>
      </c>
    </row>
    <row r="21" spans="1:41" ht="15.75" x14ac:dyDescent="0.25">
      <c r="A21" s="53">
        <v>12</v>
      </c>
      <c r="B21" s="52" t="s">
        <v>89</v>
      </c>
      <c r="C21" s="31">
        <v>3.7736111111111165E-3</v>
      </c>
      <c r="D21" s="31"/>
      <c r="E21" s="31">
        <v>8.4050925925925613E-4</v>
      </c>
      <c r="G21" s="33">
        <v>0.95699999999999996</v>
      </c>
      <c r="H21" s="33">
        <v>1</v>
      </c>
      <c r="I21" s="34"/>
      <c r="J21" s="35">
        <v>1.8056729166666691E-3</v>
      </c>
      <c r="K21" s="36">
        <v>1.6087347222222162E-3</v>
      </c>
      <c r="L21" s="51">
        <v>3.4144076388888853E-3</v>
      </c>
      <c r="N21" s="38" t="s">
        <v>50</v>
      </c>
      <c r="O21" s="39"/>
      <c r="P21" s="39"/>
      <c r="Q21" s="39"/>
      <c r="R21" s="39"/>
      <c r="S21" s="39"/>
      <c r="T21" s="39"/>
      <c r="U21" s="39"/>
      <c r="V21" s="41" t="s">
        <v>30</v>
      </c>
      <c r="W21" s="42">
        <v>0.95699999999999996</v>
      </c>
      <c r="X21" s="43">
        <v>1</v>
      </c>
      <c r="Y21" s="5">
        <v>1</v>
      </c>
      <c r="Z21">
        <v>0.95699999999999996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I21" s="73">
        <v>2.1679513888888887E-2</v>
      </c>
      <c r="AJ21" s="74">
        <v>2.5453125000000004E-2</v>
      </c>
      <c r="AK21" s="75">
        <v>3.7736111111111165E-3</v>
      </c>
      <c r="AM21" s="73">
        <v>3.2242824074074077E-2</v>
      </c>
      <c r="AN21" s="74">
        <v>3.3083333333333333E-2</v>
      </c>
      <c r="AO21" s="75">
        <v>8.4050925925925613E-4</v>
      </c>
    </row>
    <row r="22" spans="1:41" ht="15.75" hidden="1" outlineLevel="1" x14ac:dyDescent="0.25">
      <c r="A22" s="53">
        <v>13</v>
      </c>
      <c r="B22" s="52"/>
      <c r="C22" s="31"/>
      <c r="D22" s="31"/>
      <c r="E22" s="31"/>
      <c r="G22" s="33" t="e">
        <v>#DIV/0!</v>
      </c>
      <c r="H22" s="33" t="e">
        <v>#N/A</v>
      </c>
      <c r="I22" s="34"/>
      <c r="J22" s="35" t="s">
        <v>131</v>
      </c>
      <c r="K22" s="36" t="s">
        <v>131</v>
      </c>
      <c r="L22" s="51">
        <v>0</v>
      </c>
      <c r="N22" s="38"/>
      <c r="O22" s="39"/>
      <c r="P22" s="39"/>
      <c r="Q22" s="39"/>
      <c r="R22" s="39"/>
      <c r="S22" s="39"/>
      <c r="T22" s="39"/>
      <c r="U22" s="39"/>
      <c r="V22" s="41"/>
      <c r="W22" s="42" t="e">
        <v>#DIV/0!</v>
      </c>
      <c r="X22" s="43" t="e">
        <v>#N/A</v>
      </c>
      <c r="Y22" s="5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 s="73"/>
      <c r="AJ22" s="74"/>
      <c r="AK22" s="75">
        <v>0</v>
      </c>
      <c r="AM22" s="73"/>
      <c r="AN22" s="74"/>
      <c r="AO22" s="75">
        <v>0</v>
      </c>
    </row>
    <row r="23" spans="1:41" ht="15.75" hidden="1" outlineLevel="1" x14ac:dyDescent="0.25">
      <c r="A23" s="53">
        <v>14</v>
      </c>
      <c r="B23" s="52"/>
      <c r="C23" s="31"/>
      <c r="D23" s="31"/>
      <c r="E23" s="31"/>
      <c r="G23" s="33" t="e">
        <v>#DIV/0!</v>
      </c>
      <c r="H23" s="33" t="e">
        <v>#N/A</v>
      </c>
      <c r="I23" s="34"/>
      <c r="J23" s="35" t="s">
        <v>131</v>
      </c>
      <c r="K23" s="36" t="s">
        <v>131</v>
      </c>
      <c r="L23" s="51">
        <v>0</v>
      </c>
      <c r="N23" s="38"/>
      <c r="O23" s="39"/>
      <c r="P23" s="39"/>
      <c r="Q23" s="39"/>
      <c r="R23" s="39"/>
      <c r="S23" s="39"/>
      <c r="T23" s="39"/>
      <c r="U23" s="39"/>
      <c r="V23" s="41"/>
      <c r="W23" s="42" t="e">
        <v>#DIV/0!</v>
      </c>
      <c r="X23" s="43" t="e">
        <v>#N/A</v>
      </c>
      <c r="Y23" s="5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 s="73"/>
      <c r="AJ23" s="74"/>
      <c r="AK23" s="75">
        <v>0</v>
      </c>
      <c r="AM23" s="73"/>
      <c r="AN23" s="74"/>
      <c r="AO23" s="75">
        <v>0</v>
      </c>
    </row>
    <row r="24" spans="1:41" ht="15.75" hidden="1" outlineLevel="1" x14ac:dyDescent="0.25">
      <c r="A24" s="53">
        <v>15</v>
      </c>
      <c r="B24" s="52"/>
      <c r="C24" s="31"/>
      <c r="D24" s="31"/>
      <c r="E24" s="31"/>
      <c r="G24" s="33" t="e">
        <v>#DIV/0!</v>
      </c>
      <c r="H24" s="33" t="e">
        <v>#N/A</v>
      </c>
      <c r="I24" s="34"/>
      <c r="J24" s="35" t="s">
        <v>131</v>
      </c>
      <c r="K24" s="36" t="s">
        <v>131</v>
      </c>
      <c r="L24" s="51">
        <v>0</v>
      </c>
      <c r="N24" s="38"/>
      <c r="O24" s="39"/>
      <c r="P24" s="39"/>
      <c r="Q24" s="39"/>
      <c r="R24" s="39"/>
      <c r="S24" s="39"/>
      <c r="T24" s="39"/>
      <c r="U24" s="39"/>
      <c r="V24" s="41"/>
      <c r="W24" s="42" t="e">
        <v>#DIV/0!</v>
      </c>
      <c r="X24" s="43" t="e">
        <v>#N/A</v>
      </c>
      <c r="Y24" s="5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I24" s="73"/>
      <c r="AJ24" s="74"/>
      <c r="AK24" s="75">
        <v>0</v>
      </c>
      <c r="AM24" s="73"/>
      <c r="AN24" s="74"/>
      <c r="AO24" s="75">
        <v>0</v>
      </c>
    </row>
    <row r="25" spans="1:41" hidden="1" outlineLevel="1" x14ac:dyDescent="0.25">
      <c r="B25" s="52"/>
      <c r="C25" s="31"/>
      <c r="D25" s="31"/>
      <c r="E25" s="31"/>
      <c r="G25" s="33" t="e">
        <v>#DIV/0!</v>
      </c>
      <c r="H25" s="33" t="e">
        <v>#N/A</v>
      </c>
      <c r="I25" s="34"/>
      <c r="J25" s="35" t="s">
        <v>131</v>
      </c>
      <c r="K25" s="36" t="s">
        <v>131</v>
      </c>
      <c r="L25" s="51">
        <v>0</v>
      </c>
      <c r="N25" s="38"/>
      <c r="O25" s="39"/>
      <c r="P25" s="39"/>
      <c r="Q25" s="39"/>
      <c r="R25" s="39"/>
      <c r="S25" s="39"/>
      <c r="T25" s="39"/>
      <c r="U25" s="39"/>
      <c r="V25" s="41"/>
      <c r="W25" s="42" t="e">
        <v>#DIV/0!</v>
      </c>
      <c r="X25" s="43" t="e">
        <v>#N/A</v>
      </c>
      <c r="Y25" s="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I25" s="73"/>
      <c r="AJ25" s="74"/>
      <c r="AK25" s="75">
        <v>0</v>
      </c>
      <c r="AM25" s="73"/>
      <c r="AN25" s="74"/>
      <c r="AO25" s="75">
        <v>0</v>
      </c>
    </row>
    <row r="26" spans="1:41" hidden="1" outlineLevel="1" x14ac:dyDescent="0.25">
      <c r="B26" s="52"/>
      <c r="C26" s="31"/>
      <c r="D26" s="31"/>
      <c r="E26" s="31"/>
      <c r="G26" s="33" t="e">
        <v>#DIV/0!</v>
      </c>
      <c r="H26" s="33" t="e">
        <v>#N/A</v>
      </c>
      <c r="I26" s="34"/>
      <c r="J26" s="35" t="s">
        <v>131</v>
      </c>
      <c r="K26" s="36" t="s">
        <v>131</v>
      </c>
      <c r="L26" s="51">
        <v>0</v>
      </c>
      <c r="N26" s="38"/>
      <c r="O26" s="39"/>
      <c r="P26" s="39"/>
      <c r="Q26" s="39"/>
      <c r="R26" s="39"/>
      <c r="S26" s="39"/>
      <c r="T26" s="39"/>
      <c r="U26" s="39"/>
      <c r="V26" s="41"/>
      <c r="W26" s="42" t="e">
        <v>#DIV/0!</v>
      </c>
      <c r="X26" s="43" t="e">
        <v>#N/A</v>
      </c>
      <c r="Y26" s="5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I26" s="73"/>
      <c r="AJ26" s="74"/>
      <c r="AK26" s="75">
        <v>0</v>
      </c>
      <c r="AM26" s="73"/>
      <c r="AN26" s="74"/>
      <c r="AO26" s="75">
        <v>0</v>
      </c>
    </row>
    <row r="27" spans="1:41" hidden="1" outlineLevel="1" x14ac:dyDescent="0.25">
      <c r="B27" s="52"/>
      <c r="C27" s="31"/>
      <c r="D27" s="31"/>
      <c r="E27" s="31"/>
      <c r="G27" s="33" t="e">
        <v>#DIV/0!</v>
      </c>
      <c r="H27" s="33" t="e">
        <v>#N/A</v>
      </c>
      <c r="I27" s="34"/>
      <c r="J27" s="35" t="s">
        <v>131</v>
      </c>
      <c r="K27" s="36" t="s">
        <v>131</v>
      </c>
      <c r="L27" s="51">
        <v>0</v>
      </c>
      <c r="N27" s="38"/>
      <c r="O27" s="39"/>
      <c r="P27" s="39"/>
      <c r="Q27" s="39"/>
      <c r="R27" s="39"/>
      <c r="S27" s="39"/>
      <c r="T27" s="39"/>
      <c r="U27" s="39"/>
      <c r="V27" s="41"/>
      <c r="W27" s="42" t="e">
        <v>#DIV/0!</v>
      </c>
      <c r="X27" s="43" t="e">
        <v>#N/A</v>
      </c>
      <c r="Y27" s="5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I27" s="73"/>
      <c r="AJ27" s="74"/>
      <c r="AK27" s="75">
        <v>0</v>
      </c>
      <c r="AM27" s="73"/>
      <c r="AN27" s="74"/>
      <c r="AO27" s="75">
        <v>0</v>
      </c>
    </row>
    <row r="28" spans="1:41" hidden="1" outlineLevel="1" x14ac:dyDescent="0.25">
      <c r="B28" s="52"/>
      <c r="C28" s="31"/>
      <c r="D28" s="31"/>
      <c r="E28" s="31"/>
      <c r="G28" s="33" t="e">
        <v>#DIV/0!</v>
      </c>
      <c r="H28" s="33" t="e">
        <v>#N/A</v>
      </c>
      <c r="I28" s="34"/>
      <c r="J28" s="35" t="s">
        <v>131</v>
      </c>
      <c r="K28" s="36" t="s">
        <v>131</v>
      </c>
      <c r="L28" s="51">
        <v>0</v>
      </c>
      <c r="N28" s="38"/>
      <c r="O28" s="39"/>
      <c r="P28" s="39"/>
      <c r="Q28" s="39"/>
      <c r="R28" s="39"/>
      <c r="S28" s="39"/>
      <c r="T28" s="39"/>
      <c r="U28" s="39"/>
      <c r="V28" s="41"/>
      <c r="W28" s="42" t="e">
        <v>#DIV/0!</v>
      </c>
      <c r="X28" s="43" t="e">
        <v>#N/A</v>
      </c>
      <c r="Y28" s="5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I28" s="73"/>
      <c r="AJ28" s="74"/>
      <c r="AK28" s="75">
        <v>0</v>
      </c>
      <c r="AM28" s="73"/>
      <c r="AN28" s="74"/>
      <c r="AO28" s="75">
        <v>0</v>
      </c>
    </row>
    <row r="29" spans="1:41" hidden="1" outlineLevel="1" x14ac:dyDescent="0.25">
      <c r="B29" s="52"/>
      <c r="C29" s="31"/>
      <c r="D29" s="31"/>
      <c r="E29" s="31"/>
      <c r="G29" s="33" t="e">
        <v>#DIV/0!</v>
      </c>
      <c r="H29" s="33" t="e">
        <v>#N/A</v>
      </c>
      <c r="I29" s="34"/>
      <c r="J29" s="35" t="s">
        <v>131</v>
      </c>
      <c r="K29" s="36" t="s">
        <v>131</v>
      </c>
      <c r="L29" s="51">
        <v>0</v>
      </c>
      <c r="N29" s="38"/>
      <c r="O29" s="39"/>
      <c r="P29" s="39"/>
      <c r="Q29" s="39"/>
      <c r="R29" s="39"/>
      <c r="S29" s="39"/>
      <c r="T29" s="39"/>
      <c r="U29" s="39"/>
      <c r="V29" s="41"/>
      <c r="W29" s="42" t="e">
        <v>#DIV/0!</v>
      </c>
      <c r="X29" s="43" t="e">
        <v>#N/A</v>
      </c>
      <c r="Y29" s="5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I29" s="73"/>
      <c r="AJ29" s="74"/>
      <c r="AK29" s="75">
        <v>0</v>
      </c>
      <c r="AM29" s="73"/>
      <c r="AN29" s="74"/>
      <c r="AO29" s="75">
        <v>0</v>
      </c>
    </row>
    <row r="30" spans="1:41" hidden="1" outlineLevel="1" x14ac:dyDescent="0.25">
      <c r="B30" s="52"/>
      <c r="C30" s="31"/>
      <c r="D30" s="31"/>
      <c r="E30" s="31"/>
      <c r="G30" s="33" t="e">
        <v>#DIV/0!</v>
      </c>
      <c r="H30" s="33" t="e">
        <v>#N/A</v>
      </c>
      <c r="I30" s="34"/>
      <c r="J30" s="35" t="s">
        <v>131</v>
      </c>
      <c r="K30" s="36" t="s">
        <v>131</v>
      </c>
      <c r="L30" s="51">
        <v>0</v>
      </c>
      <c r="N30" s="38"/>
      <c r="O30" s="39"/>
      <c r="P30" s="39"/>
      <c r="Q30" s="39"/>
      <c r="R30" s="39"/>
      <c r="S30" s="39"/>
      <c r="T30" s="39"/>
      <c r="U30" s="39"/>
      <c r="V30" s="41"/>
      <c r="W30" s="42" t="e">
        <v>#DIV/0!</v>
      </c>
      <c r="X30" s="43" t="e">
        <v>#N/A</v>
      </c>
      <c r="Y30" s="5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I30" s="73"/>
      <c r="AJ30" s="74"/>
      <c r="AK30" s="75">
        <v>0</v>
      </c>
      <c r="AM30" s="73"/>
      <c r="AN30" s="74"/>
      <c r="AO30" s="75">
        <v>0</v>
      </c>
    </row>
    <row r="31" spans="1:41" hidden="1" outlineLevel="1" x14ac:dyDescent="0.25">
      <c r="B31" s="52"/>
      <c r="C31" s="31"/>
      <c r="D31" s="31"/>
      <c r="E31" s="31"/>
      <c r="G31" s="33" t="e">
        <v>#DIV/0!</v>
      </c>
      <c r="H31" s="33" t="e">
        <v>#N/A</v>
      </c>
      <c r="I31" s="34"/>
      <c r="J31" s="35" t="s">
        <v>131</v>
      </c>
      <c r="K31" s="36" t="s">
        <v>131</v>
      </c>
      <c r="L31" s="51">
        <v>0</v>
      </c>
      <c r="N31" s="38"/>
      <c r="O31" s="39"/>
      <c r="P31" s="39"/>
      <c r="Q31" s="39"/>
      <c r="R31" s="39"/>
      <c r="S31" s="39"/>
      <c r="T31" s="39"/>
      <c r="U31" s="39"/>
      <c r="V31" s="41"/>
      <c r="W31" s="42" t="e">
        <v>#DIV/0!</v>
      </c>
      <c r="X31" s="43" t="e">
        <v>#N/A</v>
      </c>
      <c r="Y31" s="5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I31" s="73"/>
      <c r="AJ31" s="74"/>
      <c r="AK31" s="75">
        <v>0</v>
      </c>
      <c r="AM31" s="73"/>
      <c r="AN31" s="74"/>
      <c r="AO31" s="75">
        <v>0</v>
      </c>
    </row>
    <row r="32" spans="1:41" hidden="1" outlineLevel="1" x14ac:dyDescent="0.25">
      <c r="B32" s="52"/>
      <c r="C32" s="31"/>
      <c r="D32" s="31"/>
      <c r="E32" s="31"/>
      <c r="G32" s="33" t="e">
        <v>#DIV/0!</v>
      </c>
      <c r="H32" s="33" t="e">
        <v>#N/A</v>
      </c>
      <c r="I32" s="34"/>
      <c r="J32" s="35" t="s">
        <v>131</v>
      </c>
      <c r="K32" s="36" t="s">
        <v>131</v>
      </c>
      <c r="L32" s="51">
        <v>0</v>
      </c>
      <c r="N32" s="38"/>
      <c r="O32" s="39"/>
      <c r="P32" s="39"/>
      <c r="Q32" s="39"/>
      <c r="R32" s="39"/>
      <c r="S32" s="39"/>
      <c r="T32" s="39"/>
      <c r="U32" s="39"/>
      <c r="V32" s="41"/>
      <c r="W32" s="42" t="e">
        <v>#DIV/0!</v>
      </c>
      <c r="X32" s="43" t="e">
        <v>#N/A</v>
      </c>
      <c r="Y32" s="5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I32" s="73"/>
      <c r="AJ32" s="74"/>
      <c r="AK32" s="75">
        <v>0</v>
      </c>
      <c r="AM32" s="73"/>
      <c r="AN32" s="74"/>
      <c r="AO32" s="75">
        <v>0</v>
      </c>
    </row>
    <row r="33" spans="2:41" hidden="1" outlineLevel="1" x14ac:dyDescent="0.25">
      <c r="B33" s="52"/>
      <c r="C33" s="31"/>
      <c r="D33" s="31"/>
      <c r="E33" s="31"/>
      <c r="G33" s="33" t="e">
        <v>#DIV/0!</v>
      </c>
      <c r="H33" s="33" t="e">
        <v>#N/A</v>
      </c>
      <c r="I33" s="34"/>
      <c r="J33" s="35" t="s">
        <v>131</v>
      </c>
      <c r="K33" s="36" t="s">
        <v>131</v>
      </c>
      <c r="L33" s="51">
        <v>0</v>
      </c>
      <c r="N33" s="38"/>
      <c r="O33" s="39"/>
      <c r="P33" s="39"/>
      <c r="Q33" s="39"/>
      <c r="R33" s="39"/>
      <c r="S33" s="39"/>
      <c r="T33" s="39"/>
      <c r="U33" s="39"/>
      <c r="V33" s="41"/>
      <c r="W33" s="42" t="e">
        <v>#DIV/0!</v>
      </c>
      <c r="X33" s="43" t="e">
        <v>#N/A</v>
      </c>
      <c r="Y33" s="5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I33" s="73"/>
      <c r="AJ33" s="74"/>
      <c r="AK33" s="75">
        <v>0</v>
      </c>
      <c r="AM33" s="73"/>
      <c r="AN33" s="74"/>
      <c r="AO33" s="75">
        <v>0</v>
      </c>
    </row>
    <row r="34" spans="2:41" hidden="1" outlineLevel="1" x14ac:dyDescent="0.25">
      <c r="B34" s="52"/>
      <c r="C34" s="31"/>
      <c r="D34" s="31"/>
      <c r="E34" s="31"/>
      <c r="G34" s="33" t="e">
        <v>#DIV/0!</v>
      </c>
      <c r="H34" s="33" t="e">
        <v>#N/A</v>
      </c>
      <c r="I34" s="34"/>
      <c r="J34" s="35" t="s">
        <v>131</v>
      </c>
      <c r="K34" s="36" t="s">
        <v>131</v>
      </c>
      <c r="L34" s="51">
        <v>0</v>
      </c>
      <c r="N34" s="38"/>
      <c r="O34" s="39"/>
      <c r="P34" s="39"/>
      <c r="Q34" s="39"/>
      <c r="R34" s="39"/>
      <c r="S34" s="39"/>
      <c r="T34" s="39"/>
      <c r="U34" s="39"/>
      <c r="V34" s="41"/>
      <c r="W34" s="42" t="e">
        <v>#DIV/0!</v>
      </c>
      <c r="X34" s="43" t="e">
        <v>#N/A</v>
      </c>
      <c r="Y34" s="5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I34" s="73"/>
      <c r="AJ34" s="74"/>
      <c r="AK34" s="75">
        <v>0</v>
      </c>
      <c r="AM34" s="73"/>
      <c r="AN34" s="74"/>
      <c r="AO34" s="75">
        <v>0</v>
      </c>
    </row>
    <row r="35" spans="2:41" hidden="1" outlineLevel="1" x14ac:dyDescent="0.25">
      <c r="B35" s="52"/>
      <c r="C35" s="31"/>
      <c r="D35" s="31"/>
      <c r="E35" s="31"/>
      <c r="G35" s="33" t="e">
        <v>#DIV/0!</v>
      </c>
      <c r="H35" s="33" t="e">
        <v>#N/A</v>
      </c>
      <c r="I35" s="34"/>
      <c r="J35" s="35" t="s">
        <v>131</v>
      </c>
      <c r="K35" s="36" t="s">
        <v>131</v>
      </c>
      <c r="L35" s="51">
        <v>0</v>
      </c>
      <c r="N35" s="38"/>
      <c r="O35" s="39"/>
      <c r="P35" s="39"/>
      <c r="Q35" s="39"/>
      <c r="R35" s="39"/>
      <c r="S35" s="39"/>
      <c r="T35" s="39"/>
      <c r="U35" s="39"/>
      <c r="V35" s="41"/>
      <c r="W35" s="42" t="e">
        <v>#DIV/0!</v>
      </c>
      <c r="X35" s="43" t="e">
        <v>#N/A</v>
      </c>
      <c r="Y35" s="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I35" s="73"/>
      <c r="AJ35" s="74"/>
      <c r="AK35" s="75">
        <v>0</v>
      </c>
      <c r="AM35" s="73"/>
      <c r="AN35" s="74"/>
      <c r="AO35" s="75">
        <v>0</v>
      </c>
    </row>
    <row r="36" spans="2:41" hidden="1" outlineLevel="1" x14ac:dyDescent="0.25">
      <c r="B36" s="52"/>
      <c r="C36" s="31"/>
      <c r="D36" s="31"/>
      <c r="E36" s="31"/>
      <c r="G36" s="33" t="e">
        <v>#DIV/0!</v>
      </c>
      <c r="H36" s="33" t="e">
        <v>#N/A</v>
      </c>
      <c r="I36" s="34"/>
      <c r="J36" s="35" t="s">
        <v>131</v>
      </c>
      <c r="K36" s="36" t="s">
        <v>131</v>
      </c>
      <c r="L36" s="51">
        <v>0</v>
      </c>
      <c r="N36" s="38"/>
      <c r="O36" s="39"/>
      <c r="P36" s="39"/>
      <c r="Q36" s="39"/>
      <c r="R36" s="39"/>
      <c r="S36" s="39"/>
      <c r="T36" s="39"/>
      <c r="U36" s="39"/>
      <c r="V36" s="41"/>
      <c r="W36" s="42" t="e">
        <v>#DIV/0!</v>
      </c>
      <c r="X36" s="43" t="e">
        <v>#N/A</v>
      </c>
      <c r="Y36" s="5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I36" s="73"/>
      <c r="AJ36" s="74"/>
      <c r="AK36" s="75">
        <v>0</v>
      </c>
      <c r="AM36" s="73"/>
      <c r="AN36" s="74"/>
      <c r="AO36" s="75">
        <v>0</v>
      </c>
    </row>
    <row r="37" spans="2:41" hidden="1" outlineLevel="1" x14ac:dyDescent="0.25">
      <c r="B37" s="52" t="s">
        <v>109</v>
      </c>
      <c r="C37" s="31"/>
      <c r="D37" s="31"/>
      <c r="E37" s="31"/>
      <c r="G37" s="33" t="e">
        <v>#DIV/0!</v>
      </c>
      <c r="H37" s="33" t="e">
        <v>#N/A</v>
      </c>
      <c r="I37" s="34"/>
      <c r="J37" s="35" t="s">
        <v>131</v>
      </c>
      <c r="K37" s="36" t="s">
        <v>131</v>
      </c>
      <c r="L37" s="51">
        <v>0</v>
      </c>
      <c r="N37" s="38"/>
      <c r="O37" s="39"/>
      <c r="P37" s="39"/>
      <c r="Q37" s="39"/>
      <c r="R37" s="39"/>
      <c r="S37" s="39"/>
      <c r="T37" s="39"/>
      <c r="U37" s="39"/>
      <c r="V37" s="41"/>
      <c r="W37" s="42" t="e">
        <v>#DIV/0!</v>
      </c>
      <c r="X37" s="43" t="e">
        <v>#N/A</v>
      </c>
      <c r="Y37" s="5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I37" s="73"/>
      <c r="AJ37" s="74"/>
      <c r="AK37" s="75">
        <v>0</v>
      </c>
      <c r="AM37" s="73"/>
      <c r="AN37" s="74"/>
      <c r="AO37" s="75">
        <v>0</v>
      </c>
    </row>
    <row r="38" spans="2:41" hidden="1" outlineLevel="1" x14ac:dyDescent="0.25">
      <c r="B38" s="52" t="s">
        <v>109</v>
      </c>
      <c r="C38" s="31"/>
      <c r="D38" s="31"/>
      <c r="E38" s="31"/>
      <c r="G38" s="33" t="e">
        <v>#DIV/0!</v>
      </c>
      <c r="H38" s="33" t="e">
        <v>#N/A</v>
      </c>
      <c r="I38" s="34"/>
      <c r="J38" s="35" t="s">
        <v>131</v>
      </c>
      <c r="K38" s="36" t="s">
        <v>131</v>
      </c>
      <c r="L38" s="51">
        <v>0</v>
      </c>
      <c r="N38" s="38"/>
      <c r="O38" s="39"/>
      <c r="P38" s="39"/>
      <c r="Q38" s="39"/>
      <c r="R38" s="39"/>
      <c r="S38" s="39"/>
      <c r="T38" s="39"/>
      <c r="U38" s="39"/>
      <c r="V38" s="41"/>
      <c r="W38" s="42" t="e">
        <v>#DIV/0!</v>
      </c>
      <c r="X38" s="43" t="e">
        <v>#N/A</v>
      </c>
      <c r="Y38" s="5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I38" s="73"/>
      <c r="AJ38" s="74"/>
      <c r="AK38" s="75">
        <v>0</v>
      </c>
      <c r="AM38" s="73"/>
      <c r="AN38" s="74"/>
      <c r="AO38" s="75">
        <v>0</v>
      </c>
    </row>
    <row r="39" spans="2:41" hidden="1" outlineLevel="1" x14ac:dyDescent="0.25">
      <c r="B39" s="52" t="s">
        <v>109</v>
      </c>
      <c r="C39" s="31"/>
      <c r="D39" s="31"/>
      <c r="E39" s="31"/>
      <c r="G39" s="33" t="e">
        <v>#DIV/0!</v>
      </c>
      <c r="H39" s="33" t="e">
        <v>#N/A</v>
      </c>
      <c r="I39" s="34"/>
      <c r="J39" s="35" t="s">
        <v>131</v>
      </c>
      <c r="K39" s="36" t="s">
        <v>131</v>
      </c>
      <c r="L39" s="51">
        <v>0</v>
      </c>
      <c r="N39" s="38"/>
      <c r="O39" s="39"/>
      <c r="P39" s="39"/>
      <c r="Q39" s="39"/>
      <c r="R39" s="39"/>
      <c r="S39" s="39"/>
      <c r="T39" s="39"/>
      <c r="U39" s="39"/>
      <c r="V39" s="41"/>
      <c r="W39" s="42" t="e">
        <v>#DIV/0!</v>
      </c>
      <c r="X39" s="43" t="e">
        <v>#N/A</v>
      </c>
      <c r="Y39" s="5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I39" s="73"/>
      <c r="AJ39" s="74"/>
      <c r="AK39" s="75">
        <v>0</v>
      </c>
      <c r="AM39" s="73"/>
      <c r="AN39" s="74"/>
      <c r="AO39" s="75">
        <v>0</v>
      </c>
    </row>
    <row r="40" spans="2:41" ht="15.75" collapsed="1" thickBot="1" x14ac:dyDescent="0.3">
      <c r="J40" s="44"/>
      <c r="K40" s="45"/>
      <c r="L40" s="46"/>
      <c r="N40" s="47"/>
      <c r="O40" s="48"/>
      <c r="P40" s="48"/>
      <c r="Q40" s="48"/>
      <c r="R40" s="48"/>
      <c r="S40" s="48"/>
      <c r="T40" s="48"/>
      <c r="U40" s="48"/>
      <c r="V40" s="50"/>
      <c r="X40" s="43"/>
      <c r="AI40" s="47"/>
      <c r="AJ40" s="48"/>
      <c r="AK40" s="78"/>
      <c r="AM40" s="47"/>
      <c r="AN40" s="48"/>
      <c r="AO40" s="78"/>
    </row>
    <row r="41" spans="2:41" x14ac:dyDescent="0.25">
      <c r="X41" s="43"/>
    </row>
    <row r="42" spans="2:41" x14ac:dyDescent="0.25">
      <c r="C42" s="3"/>
      <c r="D42" s="3"/>
      <c r="E42" s="3"/>
      <c r="X42" s="43"/>
    </row>
    <row r="43" spans="2:41" x14ac:dyDescent="0.25">
      <c r="C43" s="3"/>
      <c r="D43" s="3"/>
      <c r="E43" s="3"/>
      <c r="X43" s="43"/>
    </row>
    <row r="44" spans="2:41" x14ac:dyDescent="0.25">
      <c r="C44" s="3"/>
      <c r="D44" s="3"/>
      <c r="E44" s="3"/>
      <c r="X44" s="43"/>
    </row>
    <row r="45" spans="2:41" x14ac:dyDescent="0.25">
      <c r="C45" s="3"/>
      <c r="D45" s="3"/>
      <c r="E45" s="3"/>
      <c r="X45" s="43"/>
    </row>
    <row r="46" spans="2:41" x14ac:dyDescent="0.25">
      <c r="C46" s="3"/>
      <c r="D46" s="3"/>
      <c r="E46" s="3"/>
      <c r="X46" s="43"/>
    </row>
    <row r="47" spans="2:41" x14ac:dyDescent="0.25">
      <c r="D47" s="3"/>
      <c r="E47" s="3"/>
      <c r="X47" s="43"/>
    </row>
    <row r="48" spans="2:41" x14ac:dyDescent="0.25">
      <c r="C48" s="3"/>
      <c r="D48" s="3"/>
      <c r="E48" s="3"/>
      <c r="X48" s="43"/>
    </row>
    <row r="49" spans="3:24" x14ac:dyDescent="0.25">
      <c r="C49" s="3"/>
      <c r="D49" s="3"/>
      <c r="E49" s="3"/>
      <c r="X49" s="43"/>
    </row>
    <row r="50" spans="3:24" x14ac:dyDescent="0.25">
      <c r="D50" s="3"/>
      <c r="E50" s="3"/>
    </row>
    <row r="51" spans="3:24" x14ac:dyDescent="0.25">
      <c r="D51" s="3"/>
      <c r="E51" s="3"/>
    </row>
    <row r="52" spans="3:24" x14ac:dyDescent="0.25">
      <c r="D52" s="3"/>
      <c r="E52" s="3"/>
    </row>
    <row r="53" spans="3:24" x14ac:dyDescent="0.25">
      <c r="C53" s="3"/>
      <c r="D53" s="3"/>
      <c r="E53" s="3"/>
    </row>
    <row r="54" spans="3:24" x14ac:dyDescent="0.25">
      <c r="C54" s="3"/>
      <c r="D54" s="3"/>
      <c r="E54" s="3"/>
    </row>
    <row r="55" spans="3:24" x14ac:dyDescent="0.25">
      <c r="C55" s="3"/>
    </row>
    <row r="56" spans="3:24" x14ac:dyDescent="0.25">
      <c r="C56" s="3"/>
    </row>
    <row r="57" spans="3:24" x14ac:dyDescent="0.25">
      <c r="C57" s="3"/>
    </row>
    <row r="69" spans="2:3" x14ac:dyDescent="0.25">
      <c r="B69" s="52" t="s">
        <v>83</v>
      </c>
      <c r="C69" s="37">
        <v>2.7299291666666695E-3</v>
      </c>
    </row>
    <row r="70" spans="2:3" x14ac:dyDescent="0.25">
      <c r="B70" s="52" t="s">
        <v>82</v>
      </c>
      <c r="C70" s="51">
        <v>2.8912898437500017E-3</v>
      </c>
    </row>
    <row r="71" spans="2:3" x14ac:dyDescent="0.25">
      <c r="B71" s="52" t="s">
        <v>81</v>
      </c>
      <c r="C71" s="51">
        <v>2.9660838281249961E-3</v>
      </c>
    </row>
    <row r="72" spans="2:3" x14ac:dyDescent="0.25">
      <c r="B72" s="52" t="s">
        <v>29</v>
      </c>
      <c r="C72" s="51">
        <v>3.0332428500000003E-3</v>
      </c>
    </row>
    <row r="73" spans="2:3" x14ac:dyDescent="0.25">
      <c r="B73" s="52" t="s">
        <v>80</v>
      </c>
      <c r="C73" s="51">
        <v>3.203861718750001E-3</v>
      </c>
    </row>
    <row r="74" spans="2:3" x14ac:dyDescent="0.25">
      <c r="B74" s="52" t="s">
        <v>79</v>
      </c>
      <c r="C74" s="51">
        <v>3.2925749999999981E-3</v>
      </c>
    </row>
    <row r="75" spans="2:3" x14ac:dyDescent="0.25">
      <c r="B75" s="52" t="s">
        <v>78</v>
      </c>
      <c r="C75" s="51">
        <v>3.337821093750002E-3</v>
      </c>
    </row>
    <row r="76" spans="2:3" x14ac:dyDescent="0.25">
      <c r="B76" s="52" t="s">
        <v>77</v>
      </c>
      <c r="C76" s="51">
        <v>3.4650000000000019E-3</v>
      </c>
    </row>
    <row r="77" spans="2:3" x14ac:dyDescent="0.25">
      <c r="B77" s="52" t="s">
        <v>76</v>
      </c>
      <c r="C77" s="51">
        <v>3.6609375000000075E-3</v>
      </c>
    </row>
    <row r="78" spans="2:3" x14ac:dyDescent="0.25">
      <c r="B78" s="52" t="s">
        <v>75</v>
      </c>
      <c r="C78" s="51">
        <v>3.7083234375000027E-3</v>
      </c>
    </row>
  </sheetData>
  <autoFilter ref="B68:AK68" xr:uid="{2F65FBFC-47C5-4742-9237-74A1E15A0B62}">
    <sortState xmlns:xlrd2="http://schemas.microsoft.com/office/spreadsheetml/2017/richdata2" ref="B69:AK78">
      <sortCondition ref="C68"/>
    </sortState>
  </autoFilter>
  <mergeCells count="6">
    <mergeCell ref="C9:E9"/>
    <mergeCell ref="Z9:AG9"/>
    <mergeCell ref="J7:L7"/>
    <mergeCell ref="N7:U7"/>
    <mergeCell ref="W8:W9"/>
    <mergeCell ref="X8:X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09C8-4FF0-45E6-A206-7B64D019EBD6}">
  <sheetPr filterMode="1"/>
  <dimension ref="A1:L79"/>
  <sheetViews>
    <sheetView workbookViewId="0"/>
  </sheetViews>
  <sheetFormatPr defaultRowHeight="15" x14ac:dyDescent="0.25"/>
  <cols>
    <col min="1" max="1" width="7.7109375" bestFit="1" customWidth="1"/>
    <col min="2" max="2" width="24.7109375" customWidth="1"/>
    <col min="3" max="3" width="13.5703125" customWidth="1"/>
    <col min="4" max="4" width="13.5703125" hidden="1" customWidth="1"/>
    <col min="5" max="5" width="12.7109375" customWidth="1"/>
    <col min="6" max="6" width="3.5703125" customWidth="1"/>
    <col min="7" max="7" width="12.140625" style="3" customWidth="1"/>
    <col min="8" max="8" width="13" style="3" customWidth="1"/>
    <col min="9" max="9" width="3" style="3" customWidth="1"/>
    <col min="10" max="12" width="12.28515625" style="3" customWidth="1"/>
    <col min="13" max="13" width="4" customWidth="1"/>
  </cols>
  <sheetData>
    <row r="1" spans="1:12" ht="100.5" customHeight="1" x14ac:dyDescent="1.35">
      <c r="E1" s="60" t="s">
        <v>113</v>
      </c>
      <c r="H1" s="61"/>
      <c r="I1" s="61"/>
    </row>
    <row r="2" spans="1:12" ht="33.75" x14ac:dyDescent="0.5">
      <c r="B2" s="60"/>
      <c r="C2" s="2"/>
      <c r="H2" s="4"/>
      <c r="I2" s="4"/>
    </row>
    <row r="3" spans="1:12" ht="21" x14ac:dyDescent="0.35">
      <c r="B3" s="6" t="s">
        <v>1</v>
      </c>
      <c r="C3" s="59">
        <v>44296</v>
      </c>
      <c r="D3" s="8"/>
      <c r="G3" s="9"/>
      <c r="H3" s="4"/>
      <c r="I3" s="4"/>
    </row>
    <row r="4" spans="1:12" ht="21" x14ac:dyDescent="0.35">
      <c r="B4" s="6" t="s">
        <v>2</v>
      </c>
      <c r="C4" s="58" t="s">
        <v>3</v>
      </c>
      <c r="D4" s="8"/>
      <c r="G4" s="9"/>
      <c r="H4" s="4"/>
      <c r="I4" s="4"/>
    </row>
    <row r="5" spans="1:12" ht="13.5" customHeight="1" thickBot="1" x14ac:dyDescent="0.3">
      <c r="G5" s="9"/>
    </row>
    <row r="6" spans="1:12" ht="13.5" customHeight="1" x14ac:dyDescent="0.35">
      <c r="C6" s="2"/>
      <c r="G6" s="9"/>
      <c r="J6" s="11"/>
      <c r="K6" s="12"/>
      <c r="L6" s="13"/>
    </row>
    <row r="7" spans="1:12" s="14" customFormat="1" ht="45" customHeight="1" x14ac:dyDescent="0.25">
      <c r="B7" s="14" t="s">
        <v>4</v>
      </c>
      <c r="C7" s="15" t="s">
        <v>114</v>
      </c>
      <c r="D7" s="15" t="s">
        <v>112</v>
      </c>
      <c r="E7" s="15" t="s">
        <v>111</v>
      </c>
      <c r="F7"/>
      <c r="G7" s="15" t="s">
        <v>9</v>
      </c>
      <c r="H7" s="15" t="s">
        <v>10</v>
      </c>
      <c r="I7" s="15"/>
      <c r="J7" s="156" t="s">
        <v>110</v>
      </c>
      <c r="K7" s="157"/>
      <c r="L7" s="158"/>
    </row>
    <row r="8" spans="1:12" s="14" customFormat="1" x14ac:dyDescent="0.25">
      <c r="B8" s="14" t="s">
        <v>14</v>
      </c>
      <c r="C8" s="19">
        <v>1000</v>
      </c>
      <c r="D8" s="19">
        <v>500</v>
      </c>
      <c r="E8" s="19">
        <v>250</v>
      </c>
      <c r="F8"/>
      <c r="G8" s="9"/>
      <c r="J8" s="20"/>
      <c r="L8" s="21"/>
    </row>
    <row r="9" spans="1:12" ht="32.25" customHeight="1" x14ac:dyDescent="0.25">
      <c r="B9" s="14"/>
      <c r="C9" s="152" t="s">
        <v>17</v>
      </c>
      <c r="D9" s="152"/>
      <c r="E9" s="152"/>
      <c r="G9" s="9"/>
      <c r="J9" s="23" t="s">
        <v>18</v>
      </c>
      <c r="K9" s="24" t="s">
        <v>19</v>
      </c>
      <c r="L9" s="25" t="s">
        <v>22</v>
      </c>
    </row>
    <row r="10" spans="1:12" ht="12.75" customHeight="1" x14ac:dyDescent="0.25">
      <c r="A10" s="30" t="s">
        <v>28</v>
      </c>
      <c r="B10" s="14"/>
      <c r="C10" s="57"/>
      <c r="D10" s="57"/>
      <c r="E10" s="57"/>
      <c r="G10" s="9"/>
      <c r="J10" s="56"/>
      <c r="K10" s="55"/>
      <c r="L10" s="54"/>
    </row>
    <row r="11" spans="1:12" hidden="1" x14ac:dyDescent="0.25">
      <c r="B11" s="52" t="s">
        <v>109</v>
      </c>
      <c r="C11" s="31"/>
      <c r="D11" s="31"/>
      <c r="E11" s="31"/>
      <c r="G11" s="33" t="e">
        <f>#REF!</f>
        <v>#REF!</v>
      </c>
      <c r="H11" s="33" t="e">
        <f>#REF!</f>
        <v>#REF!</v>
      </c>
      <c r="I11" s="34"/>
      <c r="J11" s="35" t="str">
        <f>IFERROR((500/$C$8*C11+500/$D$8*D11)*G11*H11,"")</f>
        <v/>
      </c>
      <c r="K11" s="36" t="str">
        <f>IFERROR(500/$E$8*E11*G11*H11,"")</f>
        <v/>
      </c>
      <c r="L11" s="37">
        <f>SUM(J11:K11)</f>
        <v>0</v>
      </c>
    </row>
    <row r="12" spans="1:12" hidden="1" x14ac:dyDescent="0.25">
      <c r="B12" s="52" t="s">
        <v>109</v>
      </c>
      <c r="C12" s="31"/>
      <c r="D12" s="31"/>
      <c r="E12" s="31"/>
      <c r="G12" s="33" t="e">
        <f>#REF!</f>
        <v>#REF!</v>
      </c>
      <c r="H12" s="33" t="e">
        <f>#REF!</f>
        <v>#REF!</v>
      </c>
      <c r="I12" s="34"/>
      <c r="J12" s="35" t="str">
        <f>IFERROR((500/$C$8*C12+500/$D$8*D12)*G12*H12,"")</f>
        <v/>
      </c>
      <c r="K12" s="36" t="str">
        <f>IFERROR(500/$E$8*E12*G12*H12,"")</f>
        <v/>
      </c>
      <c r="L12" s="51">
        <f>SUM(J12:K12)</f>
        <v>0</v>
      </c>
    </row>
    <row r="13" spans="1:12" hidden="1" x14ac:dyDescent="0.25">
      <c r="B13" s="52" t="s">
        <v>109</v>
      </c>
      <c r="C13" s="31"/>
      <c r="D13" s="31"/>
      <c r="E13" s="31"/>
      <c r="G13" s="33" t="e">
        <f>#REF!</f>
        <v>#REF!</v>
      </c>
      <c r="H13" s="33" t="e">
        <f>#REF!</f>
        <v>#REF!</v>
      </c>
      <c r="I13" s="34"/>
      <c r="J13" s="35" t="str">
        <f>IFERROR((500/$C$8*C13+500/$D$8*D13)*G13*H13,"")</f>
        <v/>
      </c>
      <c r="K13" s="36" t="str">
        <f>IFERROR(500/$E$8*E13*G13*H13,"")</f>
        <v/>
      </c>
      <c r="L13" s="51">
        <f>SUM(J13:K13)</f>
        <v>0</v>
      </c>
    </row>
    <row r="14" spans="1:12" ht="15.75" x14ac:dyDescent="0.25">
      <c r="A14" s="53">
        <v>1</v>
      </c>
      <c r="B14" s="52" t="s">
        <v>108</v>
      </c>
      <c r="C14" s="31">
        <v>3.3564814814814811E-3</v>
      </c>
      <c r="D14" s="31"/>
      <c r="E14" s="31">
        <v>6.3657407407407586E-4</v>
      </c>
      <c r="G14" s="33">
        <v>0.86099999999999999</v>
      </c>
      <c r="H14" s="33">
        <v>1</v>
      </c>
      <c r="I14" s="34"/>
      <c r="J14" s="35">
        <v>1.4449652777777777E-3</v>
      </c>
      <c r="K14" s="36">
        <v>1.0961805555555586E-3</v>
      </c>
      <c r="L14" s="51">
        <v>2.5411458333333362E-3</v>
      </c>
    </row>
    <row r="15" spans="1:12" ht="15.75" x14ac:dyDescent="0.25">
      <c r="A15" s="53">
        <v>2</v>
      </c>
      <c r="B15" s="52" t="s">
        <v>107</v>
      </c>
      <c r="C15" s="31">
        <v>3.3449074074074145E-3</v>
      </c>
      <c r="D15" s="31"/>
      <c r="E15" s="31">
        <v>6.3657407407407413E-4</v>
      </c>
      <c r="G15" s="33">
        <v>0.871</v>
      </c>
      <c r="H15" s="33">
        <v>1</v>
      </c>
      <c r="I15" s="34"/>
      <c r="J15" s="35">
        <v>1.456707175925929E-3</v>
      </c>
      <c r="K15" s="36">
        <v>1.1089120370370372E-3</v>
      </c>
      <c r="L15" s="51">
        <v>2.5656192129629662E-3</v>
      </c>
    </row>
    <row r="16" spans="1:12" ht="15.75" x14ac:dyDescent="0.25">
      <c r="A16" s="53">
        <v>3</v>
      </c>
      <c r="B16" s="52" t="s">
        <v>106</v>
      </c>
      <c r="C16" s="31">
        <v>3.4023148148148163E-3</v>
      </c>
      <c r="D16" s="31"/>
      <c r="E16" s="31">
        <v>6.2500000000000229E-4</v>
      </c>
      <c r="G16" s="33">
        <v>0.871</v>
      </c>
      <c r="H16" s="33">
        <v>1</v>
      </c>
      <c r="I16" s="34"/>
      <c r="J16" s="35">
        <v>1.4817081018518525E-3</v>
      </c>
      <c r="K16" s="36">
        <v>1.088750000000004E-3</v>
      </c>
      <c r="L16" s="51">
        <v>2.5704581018518562E-3</v>
      </c>
    </row>
    <row r="17" spans="1:12" ht="15.75" x14ac:dyDescent="0.25">
      <c r="A17" s="53">
        <v>4</v>
      </c>
      <c r="B17" s="52" t="s">
        <v>105</v>
      </c>
      <c r="C17" s="31">
        <v>3.1158564814814799E-3</v>
      </c>
      <c r="D17" s="31"/>
      <c r="E17" s="31">
        <v>5.9027777777777291E-4</v>
      </c>
      <c r="G17" s="33">
        <v>0.95699999999999996</v>
      </c>
      <c r="H17" s="33">
        <v>1</v>
      </c>
      <c r="I17" s="34"/>
      <c r="J17" s="35">
        <v>1.490937326388888E-3</v>
      </c>
      <c r="K17" s="36">
        <v>1.1297916666666572E-3</v>
      </c>
      <c r="L17" s="51">
        <v>2.620728993055545E-3</v>
      </c>
    </row>
    <row r="18" spans="1:12" ht="15.75" x14ac:dyDescent="0.25">
      <c r="A18" s="53">
        <v>5</v>
      </c>
      <c r="B18" s="52" t="s">
        <v>104</v>
      </c>
      <c r="C18" s="31">
        <v>2.8038194444444525E-3</v>
      </c>
      <c r="D18" s="31"/>
      <c r="E18" s="31">
        <v>5.5555555555555219E-4</v>
      </c>
      <c r="G18" s="33">
        <v>0.96799999999999997</v>
      </c>
      <c r="H18" s="33">
        <v>1.0825</v>
      </c>
      <c r="I18" s="34"/>
      <c r="J18" s="35">
        <v>1.469005121527782E-3</v>
      </c>
      <c r="K18" s="36">
        <v>1.1642888888888819E-3</v>
      </c>
      <c r="L18" s="51">
        <v>2.6332940104166636E-3</v>
      </c>
    </row>
    <row r="19" spans="1:12" ht="15.75" x14ac:dyDescent="0.25">
      <c r="A19" s="53">
        <v>6</v>
      </c>
      <c r="B19" s="52" t="s">
        <v>103</v>
      </c>
      <c r="C19" s="31">
        <v>3.1365740740740763E-3</v>
      </c>
      <c r="D19" s="31"/>
      <c r="E19" s="31">
        <v>5.7870370370369933E-4</v>
      </c>
      <c r="G19" s="33">
        <v>0.96799999999999997</v>
      </c>
      <c r="H19" s="33">
        <v>1</v>
      </c>
      <c r="I19" s="34"/>
      <c r="J19" s="35">
        <v>1.5181018518518529E-3</v>
      </c>
      <c r="K19" s="36">
        <v>1.1203703703703619E-3</v>
      </c>
      <c r="L19" s="51">
        <v>2.6384722222222148E-3</v>
      </c>
    </row>
    <row r="20" spans="1:12" ht="15.75" x14ac:dyDescent="0.25">
      <c r="A20" s="53">
        <v>7</v>
      </c>
      <c r="B20" s="52" t="s">
        <v>102</v>
      </c>
      <c r="C20" s="31">
        <v>3.0666666666666689E-3</v>
      </c>
      <c r="D20" s="32"/>
      <c r="E20" s="32">
        <v>6.1342592592592005E-4</v>
      </c>
      <c r="G20" s="33">
        <v>0.95699999999999996</v>
      </c>
      <c r="H20" s="33">
        <v>1</v>
      </c>
      <c r="I20" s="34"/>
      <c r="J20" s="35">
        <v>1.4674000000000011E-3</v>
      </c>
      <c r="K20" s="36">
        <v>1.1740972222222109E-3</v>
      </c>
      <c r="L20" s="51">
        <v>2.641497222222212E-3</v>
      </c>
    </row>
    <row r="21" spans="1:12" ht="15.75" x14ac:dyDescent="0.25">
      <c r="A21" s="53">
        <v>8</v>
      </c>
      <c r="B21" s="52" t="s">
        <v>101</v>
      </c>
      <c r="C21" s="31">
        <v>3.1018518518518487E-3</v>
      </c>
      <c r="D21" s="31"/>
      <c r="E21" s="31">
        <v>6.2499999999999362E-4</v>
      </c>
      <c r="G21" s="33">
        <v>0.95699999999999996</v>
      </c>
      <c r="H21" s="33">
        <v>1</v>
      </c>
      <c r="I21" s="34"/>
      <c r="J21" s="35">
        <v>1.4842361111111096E-3</v>
      </c>
      <c r="K21" s="36">
        <v>1.1962499999999877E-3</v>
      </c>
      <c r="L21" s="51">
        <v>2.680486111111097E-3</v>
      </c>
    </row>
    <row r="22" spans="1:12" ht="15.75" x14ac:dyDescent="0.25">
      <c r="A22" s="53">
        <v>9</v>
      </c>
      <c r="B22" s="52" t="s">
        <v>100</v>
      </c>
      <c r="C22" s="31">
        <v>3.5069444444444514E-3</v>
      </c>
      <c r="D22" s="31"/>
      <c r="E22" s="31">
        <v>6.8287037037036841E-4</v>
      </c>
      <c r="G22" s="33">
        <v>0.86099999999999999</v>
      </c>
      <c r="H22" s="33">
        <v>1</v>
      </c>
      <c r="I22" s="34"/>
      <c r="J22" s="35">
        <v>1.5097395833333362E-3</v>
      </c>
      <c r="K22" s="36">
        <v>1.1759027777777744E-3</v>
      </c>
      <c r="L22" s="51">
        <v>2.6856423611111109E-3</v>
      </c>
    </row>
    <row r="23" spans="1:12" ht="15.75" x14ac:dyDescent="0.25">
      <c r="A23" s="53">
        <v>10</v>
      </c>
      <c r="B23" s="52" t="s">
        <v>99</v>
      </c>
      <c r="C23" s="31">
        <v>3.1134259259259292E-3</v>
      </c>
      <c r="D23" s="31"/>
      <c r="E23" s="31">
        <v>6.2499999999999362E-4</v>
      </c>
      <c r="G23" s="33">
        <v>0.95699999999999996</v>
      </c>
      <c r="H23" s="33">
        <v>1</v>
      </c>
      <c r="I23" s="34"/>
      <c r="J23" s="35">
        <v>1.4897743055555571E-3</v>
      </c>
      <c r="K23" s="36">
        <v>1.1962499999999877E-3</v>
      </c>
      <c r="L23" s="51">
        <v>2.6860243055555448E-3</v>
      </c>
    </row>
    <row r="24" spans="1:12" ht="15.75" x14ac:dyDescent="0.25">
      <c r="A24" s="53">
        <v>11</v>
      </c>
      <c r="B24" s="52" t="s">
        <v>98</v>
      </c>
      <c r="C24" s="31">
        <v>3.0734953703703688E-3</v>
      </c>
      <c r="D24" s="31"/>
      <c r="E24" s="31">
        <v>5.7870370370371321E-4</v>
      </c>
      <c r="G24" s="33">
        <v>1</v>
      </c>
      <c r="H24" s="33">
        <v>1</v>
      </c>
      <c r="I24" s="34"/>
      <c r="J24" s="35">
        <v>1.5367476851851844E-3</v>
      </c>
      <c r="K24" s="36">
        <v>1.1574074074074264E-3</v>
      </c>
      <c r="L24" s="51">
        <v>2.6941550925926108E-3</v>
      </c>
    </row>
    <row r="25" spans="1:12" ht="15.75" x14ac:dyDescent="0.25">
      <c r="A25" s="53">
        <v>12</v>
      </c>
      <c r="B25" s="52" t="s">
        <v>97</v>
      </c>
      <c r="C25" s="31">
        <v>3.0092592592592532E-3</v>
      </c>
      <c r="D25" s="31"/>
      <c r="E25" s="31">
        <v>6.0185185185185341E-4</v>
      </c>
      <c r="G25" s="33">
        <v>0.92399999999999993</v>
      </c>
      <c r="H25" s="33">
        <v>1.0825</v>
      </c>
      <c r="I25" s="34"/>
      <c r="J25" s="35">
        <v>1.5049756944444412E-3</v>
      </c>
      <c r="K25" s="36">
        <v>1.2039805555555585E-3</v>
      </c>
      <c r="L25" s="51">
        <v>2.7089562499999996E-3</v>
      </c>
    </row>
    <row r="26" spans="1:12" ht="15.75" x14ac:dyDescent="0.25">
      <c r="A26" s="53">
        <v>13</v>
      </c>
      <c r="B26" s="52" t="s">
        <v>96</v>
      </c>
      <c r="C26" s="31">
        <v>3.4190972222222157E-3</v>
      </c>
      <c r="D26" s="31"/>
      <c r="E26" s="31">
        <v>6.481481481481477E-4</v>
      </c>
      <c r="G26" s="33">
        <v>0.91800000000000004</v>
      </c>
      <c r="H26" s="33">
        <v>1</v>
      </c>
      <c r="I26" s="34"/>
      <c r="J26" s="35">
        <v>1.5693656249999972E-3</v>
      </c>
      <c r="K26" s="36">
        <v>1.1899999999999992E-3</v>
      </c>
      <c r="L26" s="51">
        <v>2.7593656249999964E-3</v>
      </c>
    </row>
    <row r="27" spans="1:12" ht="15.75" x14ac:dyDescent="0.25">
      <c r="A27" s="53">
        <v>14</v>
      </c>
      <c r="B27" s="52" t="s">
        <v>95</v>
      </c>
      <c r="C27" s="31">
        <v>3.0439814814814808E-3</v>
      </c>
      <c r="D27" s="31"/>
      <c r="E27" s="31">
        <v>6.0185185185185341E-4</v>
      </c>
      <c r="G27" s="33">
        <v>0.94499999999999995</v>
      </c>
      <c r="H27" s="33">
        <v>1.0825</v>
      </c>
      <c r="I27" s="34"/>
      <c r="J27" s="35">
        <v>1.5569394531249996E-3</v>
      </c>
      <c r="K27" s="36">
        <v>1.2313437500000031E-3</v>
      </c>
      <c r="L27" s="51">
        <v>2.7882832031250028E-3</v>
      </c>
    </row>
    <row r="28" spans="1:12" ht="15.75" x14ac:dyDescent="0.25">
      <c r="A28" s="53">
        <v>15</v>
      </c>
      <c r="B28" s="52" t="s">
        <v>94</v>
      </c>
      <c r="C28" s="31">
        <v>3.496759259259255E-3</v>
      </c>
      <c r="D28" s="31"/>
      <c r="E28" s="31">
        <v>6.8287037037037188E-4</v>
      </c>
      <c r="G28" s="33">
        <v>0.84549999999999992</v>
      </c>
      <c r="H28" s="33">
        <v>1.0825</v>
      </c>
      <c r="I28" s="34"/>
      <c r="J28" s="35">
        <v>1.6002110124421274E-3</v>
      </c>
      <c r="K28" s="36">
        <v>1.2499993344907434E-3</v>
      </c>
      <c r="L28" s="51">
        <v>2.850210346932871E-3</v>
      </c>
    </row>
    <row r="29" spans="1:12" ht="15.75" x14ac:dyDescent="0.25">
      <c r="A29" s="53">
        <v>16</v>
      </c>
      <c r="B29" s="52" t="s">
        <v>93</v>
      </c>
      <c r="C29" s="31">
        <v>4.2129629629629531E-3</v>
      </c>
      <c r="D29" s="31"/>
      <c r="E29" s="31">
        <v>7.5231481481481677E-4</v>
      </c>
      <c r="G29" s="33">
        <v>0.94499999999999995</v>
      </c>
      <c r="H29" s="33">
        <v>0.85</v>
      </c>
      <c r="I29" s="34"/>
      <c r="J29" s="35">
        <v>1.6920312499999961E-3</v>
      </c>
      <c r="K29" s="36">
        <v>1.2085937500000031E-3</v>
      </c>
      <c r="L29" s="51">
        <v>2.9006249999999991E-3</v>
      </c>
    </row>
    <row r="30" spans="1:12" ht="15.75" x14ac:dyDescent="0.25">
      <c r="A30" s="53">
        <v>17</v>
      </c>
      <c r="B30" s="52" t="s">
        <v>92</v>
      </c>
      <c r="C30" s="31">
        <v>3.9178240740740736E-3</v>
      </c>
      <c r="D30" s="31"/>
      <c r="E30" s="31">
        <v>6.3657407407407759E-4</v>
      </c>
      <c r="G30" s="33">
        <v>0.84</v>
      </c>
      <c r="H30" s="33">
        <v>1.0825</v>
      </c>
      <c r="I30" s="34"/>
      <c r="J30" s="35">
        <v>1.7812387152777774E-3</v>
      </c>
      <c r="K30" s="36">
        <v>1.1576736111111176E-3</v>
      </c>
      <c r="L30" s="51">
        <v>2.9389123263888952E-3</v>
      </c>
    </row>
    <row r="31" spans="1:12" ht="15.75" x14ac:dyDescent="0.25">
      <c r="A31" s="53">
        <v>18</v>
      </c>
      <c r="B31" s="52" t="s">
        <v>115</v>
      </c>
      <c r="C31" s="31">
        <v>3.4722222222222168E-3</v>
      </c>
      <c r="D31" s="31"/>
      <c r="E31" s="31">
        <v>6.8287037037036841E-4</v>
      </c>
      <c r="G31" s="33">
        <v>0.88050000000000006</v>
      </c>
      <c r="H31" s="33">
        <v>1.0825</v>
      </c>
      <c r="I31" s="34"/>
      <c r="J31" s="35">
        <v>1.6547591145833309E-3</v>
      </c>
      <c r="K31" s="36">
        <v>1.3017438368055519E-3</v>
      </c>
      <c r="L31" s="51">
        <v>2.9565029513888828E-3</v>
      </c>
    </row>
    <row r="32" spans="1:12" ht="15.75" x14ac:dyDescent="0.25">
      <c r="A32" s="53">
        <v>19</v>
      </c>
      <c r="B32" s="52" t="s">
        <v>91</v>
      </c>
      <c r="C32" s="31">
        <v>3.7499999999999964E-3</v>
      </c>
      <c r="D32" s="31"/>
      <c r="E32" s="31">
        <v>6.8287037037037535E-4</v>
      </c>
      <c r="G32" s="33">
        <v>0.91800000000000004</v>
      </c>
      <c r="H32" s="33">
        <v>1</v>
      </c>
      <c r="I32" s="34"/>
      <c r="J32" s="35">
        <v>1.7212499999999984E-3</v>
      </c>
      <c r="K32" s="36">
        <v>1.2537500000000092E-3</v>
      </c>
      <c r="L32" s="51">
        <v>2.9750000000000076E-3</v>
      </c>
    </row>
    <row r="33" spans="1:12" ht="15.75" x14ac:dyDescent="0.25">
      <c r="A33" s="53">
        <v>20</v>
      </c>
      <c r="B33" s="52" t="s">
        <v>51</v>
      </c>
      <c r="C33" s="31">
        <v>3.8541666666666724E-3</v>
      </c>
      <c r="D33" s="31"/>
      <c r="E33" s="31">
        <v>7.407407407407432E-4</v>
      </c>
      <c r="G33" s="33">
        <v>0.89100000000000001</v>
      </c>
      <c r="H33" s="33">
        <v>1</v>
      </c>
      <c r="I33" s="34"/>
      <c r="J33" s="35">
        <v>1.7170312500000026E-3</v>
      </c>
      <c r="K33" s="36">
        <v>1.3200000000000043E-3</v>
      </c>
      <c r="L33" s="51">
        <v>3.0370312500000067E-3</v>
      </c>
    </row>
    <row r="34" spans="1:12" ht="15.75" x14ac:dyDescent="0.25">
      <c r="A34" s="53">
        <v>21</v>
      </c>
      <c r="B34" s="52" t="s">
        <v>90</v>
      </c>
      <c r="C34" s="31">
        <v>3.8902777777777842E-3</v>
      </c>
      <c r="D34" s="31"/>
      <c r="E34" s="31">
        <v>7.0601851851852249E-4</v>
      </c>
      <c r="G34" s="33">
        <v>0.91800000000000004</v>
      </c>
      <c r="H34" s="33">
        <v>1</v>
      </c>
      <c r="I34" s="34"/>
      <c r="J34" s="35">
        <v>1.7856375000000031E-3</v>
      </c>
      <c r="K34" s="36">
        <v>1.2962500000000072E-3</v>
      </c>
      <c r="L34" s="51">
        <v>3.0818875000000103E-3</v>
      </c>
    </row>
    <row r="35" spans="1:12" ht="15.75" x14ac:dyDescent="0.25">
      <c r="A35" s="53">
        <v>22</v>
      </c>
      <c r="B35" s="52" t="s">
        <v>89</v>
      </c>
      <c r="C35" s="31">
        <v>3.6601851851851899E-3</v>
      </c>
      <c r="D35" s="31"/>
      <c r="E35" s="31">
        <v>7.0601851851851555E-4</v>
      </c>
      <c r="G35" s="33">
        <v>0.95699999999999996</v>
      </c>
      <c r="H35" s="33">
        <v>1</v>
      </c>
      <c r="I35" s="34"/>
      <c r="J35" s="35">
        <v>1.7513986111111132E-3</v>
      </c>
      <c r="K35" s="36">
        <v>1.3513194444444386E-3</v>
      </c>
      <c r="L35" s="51">
        <v>3.1027180555555519E-3</v>
      </c>
    </row>
    <row r="36" spans="1:12" ht="15.75" x14ac:dyDescent="0.25">
      <c r="A36" s="53">
        <v>23</v>
      </c>
      <c r="B36" s="52" t="s">
        <v>88</v>
      </c>
      <c r="C36" s="31">
        <v>4.108796296296291E-3</v>
      </c>
      <c r="D36" s="31"/>
      <c r="E36" s="31">
        <v>8.4490740740740533E-4</v>
      </c>
      <c r="G36" s="33">
        <v>0.86166666666666669</v>
      </c>
      <c r="H36" s="33">
        <v>0.98250000000000004</v>
      </c>
      <c r="I36" s="34"/>
      <c r="J36" s="35">
        <v>1.7392277922453681E-3</v>
      </c>
      <c r="K36" s="36">
        <v>1.4305760995370336E-3</v>
      </c>
      <c r="L36" s="51">
        <v>3.1698038917824019E-3</v>
      </c>
    </row>
    <row r="37" spans="1:12" ht="15.75" x14ac:dyDescent="0.25">
      <c r="A37" s="53">
        <v>24</v>
      </c>
      <c r="B37" s="52" t="s">
        <v>87</v>
      </c>
      <c r="C37" s="31">
        <v>3.9351851851851943E-3</v>
      </c>
      <c r="D37" s="31"/>
      <c r="E37" s="31">
        <v>7.6388888888889034E-4</v>
      </c>
      <c r="G37" s="33">
        <v>0.91800000000000004</v>
      </c>
      <c r="H37" s="33">
        <v>1</v>
      </c>
      <c r="I37" s="34"/>
      <c r="J37" s="35">
        <v>1.8062500000000042E-3</v>
      </c>
      <c r="K37" s="36">
        <v>1.4025000000000027E-3</v>
      </c>
      <c r="L37" s="51">
        <v>3.2087500000000067E-3</v>
      </c>
    </row>
    <row r="38" spans="1:12" ht="15.75" x14ac:dyDescent="0.25">
      <c r="A38" s="53">
        <v>25</v>
      </c>
      <c r="B38" s="52" t="s">
        <v>86</v>
      </c>
      <c r="C38" s="31">
        <v>3.7384259259259298E-3</v>
      </c>
      <c r="D38" s="31"/>
      <c r="E38" s="31">
        <v>7.6388888888889728E-4</v>
      </c>
      <c r="G38" s="33">
        <v>0.92566666666666675</v>
      </c>
      <c r="H38" s="33">
        <v>1.04</v>
      </c>
      <c r="I38" s="34"/>
      <c r="J38" s="35">
        <v>1.7994788580246934E-3</v>
      </c>
      <c r="K38" s="36">
        <v>1.4707814814814979E-3</v>
      </c>
      <c r="L38" s="51">
        <v>3.270260339506191E-3</v>
      </c>
    </row>
    <row r="39" spans="1:12" ht="15.75" x14ac:dyDescent="0.25">
      <c r="A39" s="53">
        <v>26</v>
      </c>
      <c r="B39" s="52" t="s">
        <v>85</v>
      </c>
      <c r="C39" s="31">
        <v>4.5822916666666616E-3</v>
      </c>
      <c r="D39" s="31"/>
      <c r="E39" s="31">
        <v>7.6388888888889034E-4</v>
      </c>
      <c r="G39" s="33">
        <v>0.85</v>
      </c>
      <c r="H39" s="33">
        <v>1.01776</v>
      </c>
      <c r="I39" s="34"/>
      <c r="J39" s="35">
        <v>1.9820610958333311E-3</v>
      </c>
      <c r="K39" s="36">
        <v>1.3216744444444469E-3</v>
      </c>
      <c r="L39" s="51">
        <v>3.3037355402777777E-3</v>
      </c>
    </row>
    <row r="40" spans="1:12" ht="15.75" x14ac:dyDescent="0.25">
      <c r="A40" s="53">
        <v>27</v>
      </c>
      <c r="B40" s="52" t="s">
        <v>84</v>
      </c>
      <c r="C40" s="31">
        <v>5.0347222222222182E-3</v>
      </c>
      <c r="D40" s="31"/>
      <c r="E40" s="31">
        <v>7.8703703703703748E-4</v>
      </c>
      <c r="G40" s="33">
        <v>0.96799999999999997</v>
      </c>
      <c r="H40" s="33">
        <v>1</v>
      </c>
      <c r="I40" s="34"/>
      <c r="J40" s="35">
        <v>2.4368055555555536E-3</v>
      </c>
      <c r="K40" s="36">
        <v>1.5237037037037044E-3</v>
      </c>
      <c r="L40" s="51">
        <v>3.9605092592592582E-3</v>
      </c>
    </row>
    <row r="41" spans="1:12" ht="15.75" thickBot="1" x14ac:dyDescent="0.3">
      <c r="J41" s="44"/>
      <c r="K41" s="45"/>
      <c r="L41" s="46"/>
    </row>
    <row r="43" spans="1:12" x14ac:dyDescent="0.25">
      <c r="C43" s="3"/>
      <c r="D43" s="3"/>
      <c r="E43" s="3"/>
    </row>
    <row r="44" spans="1:12" x14ac:dyDescent="0.25">
      <c r="C44" s="3"/>
      <c r="D44" s="3"/>
      <c r="E44" s="3"/>
    </row>
    <row r="45" spans="1:12" x14ac:dyDescent="0.25">
      <c r="C45" s="3"/>
      <c r="D45" s="3"/>
      <c r="E45" s="3"/>
    </row>
    <row r="46" spans="1:12" x14ac:dyDescent="0.25">
      <c r="C46" s="3"/>
      <c r="D46" s="3"/>
      <c r="E46" s="3"/>
    </row>
    <row r="47" spans="1:12" x14ac:dyDescent="0.25">
      <c r="C47" s="3"/>
      <c r="D47" s="3"/>
      <c r="E47" s="3"/>
    </row>
    <row r="48" spans="1:12" x14ac:dyDescent="0.25">
      <c r="D48" s="3"/>
      <c r="E48" s="3"/>
    </row>
    <row r="49" spans="3:5" x14ac:dyDescent="0.25">
      <c r="C49" s="3"/>
      <c r="D49" s="3"/>
      <c r="E49" s="3"/>
    </row>
    <row r="50" spans="3:5" x14ac:dyDescent="0.25">
      <c r="C50" s="3"/>
      <c r="D50" s="3"/>
      <c r="E50" s="3"/>
    </row>
    <row r="51" spans="3:5" x14ac:dyDescent="0.25">
      <c r="D51" s="3"/>
      <c r="E51" s="3"/>
    </row>
    <row r="52" spans="3:5" x14ac:dyDescent="0.25">
      <c r="D52" s="3"/>
      <c r="E52" s="3"/>
    </row>
    <row r="53" spans="3:5" x14ac:dyDescent="0.25">
      <c r="D53" s="3"/>
      <c r="E53" s="3"/>
    </row>
    <row r="54" spans="3:5" x14ac:dyDescent="0.25">
      <c r="C54" s="3"/>
      <c r="D54" s="3"/>
      <c r="E54" s="3"/>
    </row>
    <row r="55" spans="3:5" x14ac:dyDescent="0.25">
      <c r="C55" s="3"/>
      <c r="D55" s="3"/>
      <c r="E55" s="3"/>
    </row>
    <row r="56" spans="3:5" x14ac:dyDescent="0.25">
      <c r="C56" s="3"/>
    </row>
    <row r="57" spans="3:5" x14ac:dyDescent="0.25">
      <c r="C57" s="3"/>
    </row>
    <row r="58" spans="3:5" x14ac:dyDescent="0.25">
      <c r="C58" s="3"/>
    </row>
    <row r="70" spans="2:3" x14ac:dyDescent="0.25">
      <c r="B70" s="52" t="s">
        <v>83</v>
      </c>
      <c r="C70" s="37">
        <v>2.7299291666666695E-3</v>
      </c>
    </row>
    <row r="71" spans="2:3" x14ac:dyDescent="0.25">
      <c r="B71" s="52" t="s">
        <v>82</v>
      </c>
      <c r="C71" s="51">
        <v>2.8912898437500017E-3</v>
      </c>
    </row>
    <row r="72" spans="2:3" x14ac:dyDescent="0.25">
      <c r="B72" s="52" t="s">
        <v>81</v>
      </c>
      <c r="C72" s="51">
        <v>2.9660838281249961E-3</v>
      </c>
    </row>
    <row r="73" spans="2:3" x14ac:dyDescent="0.25">
      <c r="B73" s="52" t="s">
        <v>29</v>
      </c>
      <c r="C73" s="51">
        <v>3.0332428500000003E-3</v>
      </c>
    </row>
    <row r="74" spans="2:3" x14ac:dyDescent="0.25">
      <c r="B74" s="52" t="s">
        <v>80</v>
      </c>
      <c r="C74" s="51">
        <v>3.203861718750001E-3</v>
      </c>
    </row>
    <row r="75" spans="2:3" x14ac:dyDescent="0.25">
      <c r="B75" s="52" t="s">
        <v>79</v>
      </c>
      <c r="C75" s="51">
        <v>3.2925749999999981E-3</v>
      </c>
    </row>
    <row r="76" spans="2:3" x14ac:dyDescent="0.25">
      <c r="B76" s="52" t="s">
        <v>78</v>
      </c>
      <c r="C76" s="51">
        <v>3.337821093750002E-3</v>
      </c>
    </row>
    <row r="77" spans="2:3" x14ac:dyDescent="0.25">
      <c r="B77" s="52" t="s">
        <v>77</v>
      </c>
      <c r="C77" s="51">
        <v>3.4650000000000019E-3</v>
      </c>
    </row>
    <row r="78" spans="2:3" x14ac:dyDescent="0.25">
      <c r="B78" s="52" t="s">
        <v>76</v>
      </c>
      <c r="C78" s="51">
        <v>3.6609375000000075E-3</v>
      </c>
    </row>
    <row r="79" spans="2:3" x14ac:dyDescent="0.25">
      <c r="B79" s="52" t="s">
        <v>75</v>
      </c>
      <c r="C79" s="51">
        <v>3.7083234375000027E-3</v>
      </c>
    </row>
  </sheetData>
  <autoFilter ref="B10:M40" xr:uid="{8FEDFEDA-DC18-4849-AEDA-5E257F11EC07}">
    <filterColumn colId="10">
      <filters>
        <filter val="03:39,6"/>
        <filter val="03:41,7"/>
        <filter val="03:42,1"/>
        <filter val="03:46,4"/>
        <filter val="03:47,5"/>
        <filter val="03:48,0"/>
        <filter val="03:48,2"/>
        <filter val="03:51,6"/>
        <filter val="03:52,0"/>
        <filter val="03:52,1"/>
        <filter val="03:52,8"/>
        <filter val="03:54,1"/>
        <filter val="03:58,4"/>
        <filter val="04:00,9"/>
        <filter val="04:06,3"/>
        <filter val="04:10,6"/>
        <filter val="04:13,9"/>
        <filter val="04:15,4"/>
        <filter val="04:17,0"/>
        <filter val="04:22,4"/>
        <filter val="04:26,3"/>
        <filter val="04:28,1"/>
        <filter val="04:33,9"/>
        <filter val="04:37,2"/>
        <filter val="04:42,6"/>
        <filter val="04:45,4"/>
        <filter val="05:42,2"/>
      </filters>
    </filterColumn>
    <sortState xmlns:xlrd2="http://schemas.microsoft.com/office/spreadsheetml/2017/richdata2" ref="B11:M40">
      <sortCondition ref="L10:L37"/>
    </sortState>
  </autoFilter>
  <mergeCells count="2">
    <mergeCell ref="J7:L7"/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BAC5-18ED-431E-AC73-450C0EB64BF5}">
  <sheetPr>
    <pageSetUpPr fitToPage="1"/>
  </sheetPr>
  <dimension ref="A1:AT59"/>
  <sheetViews>
    <sheetView showGridLines="0" zoomScaleNormal="100" workbookViewId="0">
      <selection activeCell="A59" sqref="A59"/>
    </sheetView>
  </sheetViews>
  <sheetFormatPr defaultRowHeight="15" outlineLevelRow="1" outlineLevelCol="1" x14ac:dyDescent="0.25"/>
  <cols>
    <col min="1" max="1" width="8.140625" customWidth="1"/>
    <col min="2" max="2" width="33.85546875" customWidth="1"/>
    <col min="3" max="3" width="14.42578125" customWidth="1"/>
    <col min="4" max="5" width="13.5703125" customWidth="1"/>
    <col min="6" max="6" width="12.7109375" hidden="1" customWidth="1"/>
    <col min="7" max="7" width="3.5703125" customWidth="1"/>
    <col min="8" max="8" width="10" style="3" hidden="1" customWidth="1" outlineLevel="1"/>
    <col min="9" max="9" width="13" style="3" hidden="1" customWidth="1" outlineLevel="1"/>
    <col min="10" max="10" width="3" style="3" customWidth="1" collapsed="1"/>
    <col min="11" max="13" width="12.28515625" style="3" customWidth="1"/>
    <col min="14" max="14" width="12.28515625" style="3" hidden="1" customWidth="1"/>
    <col min="15" max="15" width="12.28515625" style="3" customWidth="1"/>
    <col min="16" max="16" width="4" customWidth="1"/>
    <col min="17" max="20" width="7.85546875" hidden="1" customWidth="1" outlineLevel="1"/>
    <col min="21" max="21" width="10.28515625" customWidth="1" collapsed="1"/>
    <col min="22" max="23" width="7.85546875" hidden="1" customWidth="1" outlineLevel="1"/>
    <col min="24" max="24" width="9.140625" style="5" hidden="1" customWidth="1" outlineLevel="1"/>
    <col min="25" max="28" width="9.140625" hidden="1" customWidth="1" outlineLevel="1"/>
    <col min="29" max="29" width="0" hidden="1" customWidth="1" outlineLevel="1"/>
    <col min="30" max="31" width="9.140625" hidden="1" customWidth="1" outlineLevel="1"/>
    <col min="32" max="32" width="16.42578125" hidden="1" customWidth="1" outlineLevel="1"/>
    <col min="33" max="44" width="9.140625" hidden="1" customWidth="1" outlineLevel="1"/>
    <col min="45" max="45" width="3" customWidth="1" collapsed="1"/>
    <col min="46" max="46" width="9.140625" style="5" customWidth="1"/>
  </cols>
  <sheetData>
    <row r="1" spans="1:46" ht="28.5" x14ac:dyDescent="0.45">
      <c r="B1" s="1" t="s">
        <v>0</v>
      </c>
      <c r="C1" s="2"/>
      <c r="I1" s="4"/>
      <c r="J1" s="4"/>
    </row>
    <row r="2" spans="1:46" ht="21" x14ac:dyDescent="0.35">
      <c r="B2" s="6" t="s">
        <v>1</v>
      </c>
      <c r="C2" s="7">
        <v>44275</v>
      </c>
      <c r="D2" s="8"/>
      <c r="E2" s="8"/>
      <c r="H2" s="9"/>
      <c r="I2" s="4"/>
      <c r="J2" s="4"/>
    </row>
    <row r="3" spans="1:46" ht="21" x14ac:dyDescent="0.35">
      <c r="B3" s="6" t="s">
        <v>2</v>
      </c>
      <c r="C3" s="10" t="s">
        <v>3</v>
      </c>
      <c r="D3" s="8"/>
      <c r="E3" s="8"/>
      <c r="H3" s="9"/>
      <c r="I3" s="4"/>
      <c r="J3" s="4"/>
    </row>
    <row r="4" spans="1:46" ht="13.5" customHeight="1" thickBot="1" x14ac:dyDescent="0.3">
      <c r="H4" s="9"/>
    </row>
    <row r="5" spans="1:46" ht="13.5" customHeight="1" thickBot="1" x14ac:dyDescent="0.4">
      <c r="C5" s="2"/>
      <c r="H5" s="9"/>
      <c r="K5" s="11"/>
      <c r="L5" s="12"/>
      <c r="M5" s="12"/>
      <c r="N5" s="12"/>
      <c r="O5" s="13"/>
    </row>
    <row r="6" spans="1:46" s="14" customFormat="1" ht="45" customHeight="1" x14ac:dyDescent="0.25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/>
      <c r="H6" s="15" t="s">
        <v>9</v>
      </c>
      <c r="I6" s="15" t="s">
        <v>10</v>
      </c>
      <c r="J6" s="15"/>
      <c r="K6" s="156" t="s">
        <v>11</v>
      </c>
      <c r="L6" s="157"/>
      <c r="M6" s="157"/>
      <c r="N6" s="157"/>
      <c r="O6" s="158"/>
      <c r="Q6" s="159" t="s">
        <v>12</v>
      </c>
      <c r="R6" s="160"/>
      <c r="S6" s="160"/>
      <c r="T6" s="161"/>
      <c r="U6" s="16" t="s">
        <v>13</v>
      </c>
      <c r="V6"/>
      <c r="X6" s="17"/>
      <c r="AT6" s="17"/>
    </row>
    <row r="7" spans="1:46" s="14" customFormat="1" x14ac:dyDescent="0.25">
      <c r="B7" s="18" t="s">
        <v>14</v>
      </c>
      <c r="C7" s="19">
        <v>1000</v>
      </c>
      <c r="D7" s="19">
        <v>250</v>
      </c>
      <c r="E7" s="19">
        <v>2500</v>
      </c>
      <c r="F7" s="19">
        <v>5000</v>
      </c>
      <c r="G7"/>
      <c r="H7" s="9"/>
      <c r="K7" s="20"/>
      <c r="O7" s="21"/>
      <c r="Q7" s="20"/>
      <c r="T7" s="21"/>
      <c r="U7" s="22"/>
      <c r="V7" s="162" t="s">
        <v>15</v>
      </c>
      <c r="W7" s="162" t="s">
        <v>16</v>
      </c>
      <c r="X7" s="17"/>
      <c r="AD7" s="14" t="s">
        <v>5</v>
      </c>
      <c r="AH7" s="14" t="s">
        <v>6</v>
      </c>
      <c r="AL7" s="14" t="s">
        <v>7</v>
      </c>
      <c r="AP7" s="14" t="s">
        <v>8</v>
      </c>
      <c r="AT7" s="17"/>
    </row>
    <row r="8" spans="1:46" ht="31.5" x14ac:dyDescent="0.25">
      <c r="A8" s="30" t="s">
        <v>28</v>
      </c>
      <c r="B8" s="14"/>
      <c r="C8" s="152" t="s">
        <v>17</v>
      </c>
      <c r="D8" s="152"/>
      <c r="E8" s="152"/>
      <c r="F8" s="152"/>
      <c r="H8" s="9"/>
      <c r="K8" s="23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Q8" s="26"/>
      <c r="T8" s="27"/>
      <c r="U8" s="28"/>
      <c r="V8" s="162"/>
      <c r="W8" s="162"/>
      <c r="X8" s="29" t="s">
        <v>23</v>
      </c>
      <c r="Y8" s="163" t="s">
        <v>24</v>
      </c>
      <c r="Z8" s="163"/>
      <c r="AA8" s="163"/>
      <c r="AB8" s="163"/>
      <c r="AD8" t="s">
        <v>25</v>
      </c>
      <c r="AE8" t="s">
        <v>26</v>
      </c>
      <c r="AF8" t="s">
        <v>27</v>
      </c>
      <c r="AH8" t="s">
        <v>25</v>
      </c>
      <c r="AI8" t="s">
        <v>26</v>
      </c>
      <c r="AJ8" t="s">
        <v>27</v>
      </c>
      <c r="AK8" s="14"/>
      <c r="AL8" t="s">
        <v>25</v>
      </c>
      <c r="AM8" t="s">
        <v>26</v>
      </c>
      <c r="AN8" t="s">
        <v>27</v>
      </c>
      <c r="AP8" t="s">
        <v>25</v>
      </c>
      <c r="AQ8" t="s">
        <v>26</v>
      </c>
      <c r="AR8" t="s">
        <v>27</v>
      </c>
    </row>
    <row r="9" spans="1:46" hidden="1" x14ac:dyDescent="0.25">
      <c r="A9" s="62">
        <v>0</v>
      </c>
      <c r="B9" t="s">
        <v>29</v>
      </c>
      <c r="C9" s="31">
        <v>0</v>
      </c>
      <c r="D9" s="32">
        <v>0</v>
      </c>
      <c r="E9" s="32"/>
      <c r="F9" s="32"/>
      <c r="H9" s="33" t="e">
        <f t="shared" ref="H9:I24" si="0">V9</f>
        <v>#DIV/0!</v>
      </c>
      <c r="I9" s="33">
        <f t="shared" si="0"/>
        <v>1</v>
      </c>
      <c r="J9" s="34"/>
      <c r="K9" s="35">
        <v>0</v>
      </c>
      <c r="L9" s="36" t="str">
        <f t="shared" ref="L9:L26" si="1">IFERROR(500/$D$7*D9*H9*I9,"")</f>
        <v/>
      </c>
      <c r="M9" s="36" t="str">
        <f t="shared" ref="M9:M26" si="2">IFERROR(500/$E$7*E9*H9*I9,"")</f>
        <v/>
      </c>
      <c r="N9" s="36" t="str">
        <f t="shared" ref="N9:N26" si="3">IFERROR(500/$F$7*F9*H9*I9,"")</f>
        <v/>
      </c>
      <c r="O9" s="37">
        <f t="shared" ref="O9:O22" si="4">SUM(K9:N9)</f>
        <v>0</v>
      </c>
      <c r="Q9" s="38"/>
      <c r="R9" s="39"/>
      <c r="S9" s="39"/>
      <c r="T9" s="40"/>
      <c r="U9" s="41" t="s">
        <v>30</v>
      </c>
      <c r="V9" s="42" t="e">
        <f t="shared" ref="V9:V22" si="5">SUM(Y9:AB9)/X9</f>
        <v>#DIV/0!</v>
      </c>
      <c r="W9" s="43">
        <v>1</v>
      </c>
      <c r="X9" s="5">
        <f t="shared" ref="X9:X26" si="6">COUNTA(Q9:T9)</f>
        <v>0</v>
      </c>
      <c r="Y9">
        <v>0</v>
      </c>
      <c r="Z9">
        <v>0</v>
      </c>
      <c r="AA9">
        <v>0</v>
      </c>
      <c r="AB9">
        <v>0</v>
      </c>
      <c r="AC9">
        <v>3</v>
      </c>
      <c r="AD9" s="32"/>
      <c r="AE9" s="32"/>
      <c r="AF9" s="36">
        <f t="shared" ref="AF9:AF26" si="7">AE9-AD9</f>
        <v>0</v>
      </c>
      <c r="AH9" s="32"/>
      <c r="AI9" s="32"/>
      <c r="AJ9" s="36">
        <f t="shared" ref="AJ9:AJ26" si="8">AI9-AH9</f>
        <v>0</v>
      </c>
      <c r="AK9" s="14"/>
      <c r="AL9" s="32"/>
      <c r="AM9" s="32"/>
      <c r="AN9" s="36">
        <f t="shared" ref="AN9:AN26" si="9">AM9-AL9</f>
        <v>0</v>
      </c>
      <c r="AP9" s="32"/>
      <c r="AQ9" s="32"/>
      <c r="AR9" s="36">
        <f t="shared" ref="AR9:AR26" si="10">AQ9-AP9</f>
        <v>0</v>
      </c>
    </row>
    <row r="10" spans="1:46" hidden="1" x14ac:dyDescent="0.25">
      <c r="A10" s="62">
        <v>1</v>
      </c>
      <c r="B10" t="s">
        <v>31</v>
      </c>
      <c r="C10" s="31"/>
      <c r="D10" s="31">
        <v>6.3541666666666662E-4</v>
      </c>
      <c r="E10" s="31">
        <v>6.7118055555555551E-3</v>
      </c>
      <c r="F10" s="31"/>
      <c r="H10" s="33">
        <f t="shared" si="0"/>
        <v>0.85550000000000004</v>
      </c>
      <c r="I10" s="33">
        <f t="shared" si="0"/>
        <v>1.1200000000000001</v>
      </c>
      <c r="J10" s="34"/>
      <c r="K10" s="35">
        <f t="shared" ref="K10:K26" si="11">IFERROR(500/$C$7*C10*H10*I10,"")</f>
        <v>0</v>
      </c>
      <c r="L10" s="36">
        <f t="shared" si="1"/>
        <v>1.2176616666666668E-3</v>
      </c>
      <c r="M10" s="36">
        <f t="shared" si="2"/>
        <v>1.2861967222222222E-3</v>
      </c>
      <c r="N10" s="36">
        <f t="shared" si="3"/>
        <v>0</v>
      </c>
      <c r="O10" s="37">
        <f t="shared" si="4"/>
        <v>2.5038583888888893E-3</v>
      </c>
      <c r="Q10" s="38" t="s">
        <v>32</v>
      </c>
      <c r="R10" s="39" t="s">
        <v>33</v>
      </c>
      <c r="S10" s="39" t="s">
        <v>33</v>
      </c>
      <c r="T10" s="40" t="s">
        <v>32</v>
      </c>
      <c r="U10" s="41" t="s">
        <v>34</v>
      </c>
      <c r="V10" s="42">
        <f t="shared" si="5"/>
        <v>0.85550000000000004</v>
      </c>
      <c r="W10" s="43">
        <v>1.1200000000000001</v>
      </c>
      <c r="X10" s="5">
        <f t="shared" si="6"/>
        <v>4</v>
      </c>
      <c r="Y10">
        <v>0.85</v>
      </c>
      <c r="Z10">
        <v>0.86099999999999999</v>
      </c>
      <c r="AA10">
        <v>0.86099999999999999</v>
      </c>
      <c r="AB10">
        <v>0.85</v>
      </c>
      <c r="AD10" s="32"/>
      <c r="AE10" s="32"/>
      <c r="AF10" s="36">
        <f t="shared" si="7"/>
        <v>0</v>
      </c>
      <c r="AH10" s="32"/>
      <c r="AI10" s="32"/>
      <c r="AJ10" s="36">
        <f t="shared" si="8"/>
        <v>0</v>
      </c>
      <c r="AL10" s="32"/>
      <c r="AM10" s="32"/>
      <c r="AN10" s="36">
        <f t="shared" si="9"/>
        <v>0</v>
      </c>
      <c r="AP10" s="32"/>
      <c r="AQ10" s="32"/>
      <c r="AR10" s="36">
        <f t="shared" si="10"/>
        <v>0</v>
      </c>
    </row>
    <row r="11" spans="1:46" hidden="1" x14ac:dyDescent="0.25">
      <c r="A11" s="62">
        <v>2</v>
      </c>
      <c r="B11" t="s">
        <v>35</v>
      </c>
      <c r="C11" s="31"/>
      <c r="D11" s="31">
        <v>5.4745370370370375E-4</v>
      </c>
      <c r="E11" s="31">
        <v>6.0081018518518521E-3</v>
      </c>
      <c r="F11" s="31"/>
      <c r="H11" s="33">
        <f t="shared" si="0"/>
        <v>0.98399999999999999</v>
      </c>
      <c r="I11" s="33">
        <f t="shared" si="0"/>
        <v>1.1625000000000001</v>
      </c>
      <c r="J11" s="34"/>
      <c r="K11" s="35">
        <f t="shared" si="11"/>
        <v>0</v>
      </c>
      <c r="L11" s="36">
        <f t="shared" si="1"/>
        <v>1.2524645833333335E-3</v>
      </c>
      <c r="M11" s="36">
        <f t="shared" si="2"/>
        <v>1.3745335416666669E-3</v>
      </c>
      <c r="N11" s="36">
        <f t="shared" si="3"/>
        <v>0</v>
      </c>
      <c r="O11" s="37">
        <f t="shared" si="4"/>
        <v>2.6269981250000001E-3</v>
      </c>
      <c r="Q11" s="38" t="s">
        <v>36</v>
      </c>
      <c r="R11" s="39" t="s">
        <v>37</v>
      </c>
      <c r="S11" s="39" t="s">
        <v>37</v>
      </c>
      <c r="T11" s="40" t="s">
        <v>36</v>
      </c>
      <c r="U11" s="41" t="s">
        <v>38</v>
      </c>
      <c r="V11" s="42">
        <f t="shared" si="5"/>
        <v>0.98399999999999999</v>
      </c>
      <c r="W11" s="43">
        <v>1.1625000000000001</v>
      </c>
      <c r="X11" s="5">
        <f t="shared" si="6"/>
        <v>4</v>
      </c>
      <c r="Y11">
        <v>1</v>
      </c>
      <c r="Z11">
        <v>0.96799999999999997</v>
      </c>
      <c r="AA11">
        <v>0.96799999999999997</v>
      </c>
      <c r="AB11">
        <v>1</v>
      </c>
      <c r="AD11" s="32"/>
      <c r="AE11" s="32"/>
      <c r="AF11" s="36">
        <f t="shared" si="7"/>
        <v>0</v>
      </c>
      <c r="AH11" s="32"/>
      <c r="AI11" s="32"/>
      <c r="AJ11" s="36">
        <f t="shared" si="8"/>
        <v>0</v>
      </c>
      <c r="AL11" s="32"/>
      <c r="AM11" s="32"/>
      <c r="AN11" s="36">
        <f t="shared" si="9"/>
        <v>0</v>
      </c>
      <c r="AP11" s="32"/>
      <c r="AQ11" s="32"/>
      <c r="AR11" s="36">
        <f t="shared" si="10"/>
        <v>0</v>
      </c>
    </row>
    <row r="12" spans="1:46" hidden="1" x14ac:dyDescent="0.25">
      <c r="A12" s="62">
        <v>3</v>
      </c>
      <c r="B12" t="s">
        <v>39</v>
      </c>
      <c r="C12" s="31"/>
      <c r="D12" s="31">
        <v>5.9606481481481479E-4</v>
      </c>
      <c r="E12" s="31">
        <v>6.603009259259259E-3</v>
      </c>
      <c r="F12" s="31"/>
      <c r="H12" s="33">
        <f t="shared" si="0"/>
        <v>0.93824999999999992</v>
      </c>
      <c r="I12" s="33">
        <f t="shared" si="0"/>
        <v>1.1200000000000001</v>
      </c>
      <c r="J12" s="34"/>
      <c r="K12" s="35">
        <f t="shared" si="11"/>
        <v>0</v>
      </c>
      <c r="L12" s="36">
        <f t="shared" si="1"/>
        <v>1.2527375E-3</v>
      </c>
      <c r="M12" s="36">
        <f t="shared" si="2"/>
        <v>1.3877412500000001E-3</v>
      </c>
      <c r="N12" s="36">
        <f t="shared" si="3"/>
        <v>0</v>
      </c>
      <c r="O12" s="37">
        <f t="shared" si="4"/>
        <v>2.6404787500000004E-3</v>
      </c>
      <c r="Q12" s="38" t="s">
        <v>40</v>
      </c>
      <c r="R12" s="39" t="s">
        <v>41</v>
      </c>
      <c r="S12" s="39" t="s">
        <v>41</v>
      </c>
      <c r="T12" s="40" t="s">
        <v>41</v>
      </c>
      <c r="U12" s="41" t="s">
        <v>34</v>
      </c>
      <c r="V12" s="42">
        <f t="shared" si="5"/>
        <v>0.93824999999999992</v>
      </c>
      <c r="W12" s="43">
        <v>1.1200000000000001</v>
      </c>
      <c r="X12" s="5">
        <f t="shared" si="6"/>
        <v>4</v>
      </c>
      <c r="Y12">
        <v>0.91800000000000004</v>
      </c>
      <c r="Z12">
        <v>0.94499999999999995</v>
      </c>
      <c r="AA12">
        <v>0.94499999999999995</v>
      </c>
      <c r="AB12">
        <v>0.94499999999999995</v>
      </c>
      <c r="AD12" s="32"/>
      <c r="AE12" s="32"/>
      <c r="AF12" s="36">
        <f t="shared" si="7"/>
        <v>0</v>
      </c>
      <c r="AH12" s="32"/>
      <c r="AI12" s="32"/>
      <c r="AJ12" s="36">
        <f t="shared" si="8"/>
        <v>0</v>
      </c>
      <c r="AL12" s="32"/>
      <c r="AM12" s="32"/>
      <c r="AN12" s="36">
        <f t="shared" si="9"/>
        <v>0</v>
      </c>
      <c r="AP12" s="32"/>
      <c r="AQ12" s="32"/>
      <c r="AR12" s="36">
        <f t="shared" si="10"/>
        <v>0</v>
      </c>
    </row>
    <row r="13" spans="1:46" x14ac:dyDescent="0.25">
      <c r="A13" s="62">
        <v>1</v>
      </c>
      <c r="B13" t="s">
        <v>42</v>
      </c>
      <c r="C13" s="31">
        <v>2.858101851851853E-3</v>
      </c>
      <c r="D13" s="32">
        <v>7.1215277777777683E-4</v>
      </c>
      <c r="E13" s="32"/>
      <c r="F13" s="32"/>
      <c r="H13" s="33">
        <f t="shared" si="0"/>
        <v>0.871</v>
      </c>
      <c r="I13" s="33">
        <f t="shared" si="0"/>
        <v>1.0825</v>
      </c>
      <c r="J13" s="34"/>
      <c r="K13" s="35">
        <f t="shared" si="11"/>
        <v>1.3473913833912043E-3</v>
      </c>
      <c r="L13" s="36">
        <f t="shared" si="1"/>
        <v>1.3429171753472204E-3</v>
      </c>
      <c r="M13" s="36">
        <f t="shared" si="2"/>
        <v>0</v>
      </c>
      <c r="N13" s="36">
        <f t="shared" si="3"/>
        <v>0</v>
      </c>
      <c r="O13" s="37">
        <f t="shared" si="4"/>
        <v>2.6903085587384246E-3</v>
      </c>
      <c r="Q13" s="38" t="s">
        <v>43</v>
      </c>
      <c r="R13" s="39" t="s">
        <v>43</v>
      </c>
      <c r="S13" s="39"/>
      <c r="T13" s="40"/>
      <c r="U13" s="41" t="s">
        <v>44</v>
      </c>
      <c r="V13" s="42">
        <f t="shared" si="5"/>
        <v>0.871</v>
      </c>
      <c r="W13" s="43">
        <v>1.0825</v>
      </c>
      <c r="X13" s="5">
        <f t="shared" si="6"/>
        <v>2</v>
      </c>
      <c r="Y13">
        <v>0.871</v>
      </c>
      <c r="Z13">
        <v>0.871</v>
      </c>
      <c r="AA13">
        <v>0</v>
      </c>
      <c r="AB13">
        <v>0</v>
      </c>
      <c r="AC13">
        <v>2</v>
      </c>
      <c r="AD13" s="32">
        <v>1.4027314814814814E-2</v>
      </c>
      <c r="AE13" s="32">
        <v>1.6885416666666667E-2</v>
      </c>
      <c r="AF13" s="36">
        <f t="shared" si="7"/>
        <v>2.858101851851853E-3</v>
      </c>
      <c r="AH13" s="32">
        <v>2.3865740740740743E-2</v>
      </c>
      <c r="AI13" s="32">
        <v>2.457789351851852E-2</v>
      </c>
      <c r="AJ13" s="36">
        <f t="shared" si="8"/>
        <v>7.1215277777777683E-4</v>
      </c>
      <c r="AK13" s="14"/>
      <c r="AL13" s="32"/>
      <c r="AM13" s="32"/>
      <c r="AN13" s="36">
        <f t="shared" si="9"/>
        <v>0</v>
      </c>
      <c r="AP13" s="32"/>
      <c r="AQ13" s="32"/>
      <c r="AR13" s="36">
        <f t="shared" si="10"/>
        <v>0</v>
      </c>
    </row>
    <row r="14" spans="1:46" x14ac:dyDescent="0.25">
      <c r="A14" s="62">
        <v>2</v>
      </c>
      <c r="B14" t="s">
        <v>45</v>
      </c>
      <c r="C14" s="31">
        <v>2.8802083333333353E-3</v>
      </c>
      <c r="D14" s="32">
        <v>6.4270833333333541E-4</v>
      </c>
      <c r="E14" s="32"/>
      <c r="F14" s="32"/>
      <c r="H14" s="33">
        <f t="shared" si="0"/>
        <v>0.91799999999999993</v>
      </c>
      <c r="I14" s="33">
        <f t="shared" si="0"/>
        <v>1.0825</v>
      </c>
      <c r="J14" s="34"/>
      <c r="K14" s="35">
        <f t="shared" si="11"/>
        <v>1.4310819140625009E-3</v>
      </c>
      <c r="L14" s="36">
        <f t="shared" si="1"/>
        <v>1.2773635312500039E-3</v>
      </c>
      <c r="M14" s="36">
        <f t="shared" si="2"/>
        <v>0</v>
      </c>
      <c r="N14" s="36">
        <f t="shared" si="3"/>
        <v>0</v>
      </c>
      <c r="O14" s="37">
        <f t="shared" si="4"/>
        <v>2.708445445312505E-3</v>
      </c>
      <c r="Q14" s="38" t="s">
        <v>41</v>
      </c>
      <c r="R14" s="39" t="s">
        <v>46</v>
      </c>
      <c r="S14" s="39"/>
      <c r="T14" s="40"/>
      <c r="U14" s="41" t="s">
        <v>44</v>
      </c>
      <c r="V14" s="42">
        <f t="shared" si="5"/>
        <v>0.91799999999999993</v>
      </c>
      <c r="W14" s="43">
        <v>1.0825</v>
      </c>
      <c r="X14" s="5">
        <f t="shared" si="6"/>
        <v>2</v>
      </c>
      <c r="Y14">
        <v>0.94499999999999995</v>
      </c>
      <c r="Z14">
        <v>0.89100000000000001</v>
      </c>
      <c r="AA14">
        <v>0</v>
      </c>
      <c r="AB14">
        <v>0</v>
      </c>
      <c r="AC14">
        <v>9</v>
      </c>
      <c r="AD14" s="32">
        <v>1.5862268518518515E-2</v>
      </c>
      <c r="AE14" s="32">
        <v>1.874247685185185E-2</v>
      </c>
      <c r="AF14" s="36">
        <f t="shared" si="7"/>
        <v>2.8802083333333353E-3</v>
      </c>
      <c r="AH14" s="32">
        <v>2.5104166666666664E-2</v>
      </c>
      <c r="AI14" s="32">
        <v>2.5746874999999999E-2</v>
      </c>
      <c r="AJ14" s="36">
        <f t="shared" si="8"/>
        <v>6.4270833333333541E-4</v>
      </c>
      <c r="AK14" s="14"/>
      <c r="AL14" s="32"/>
      <c r="AM14" s="32"/>
      <c r="AN14" s="36">
        <f t="shared" si="9"/>
        <v>0</v>
      </c>
      <c r="AP14" s="32"/>
      <c r="AQ14" s="32"/>
      <c r="AR14" s="36">
        <f t="shared" si="10"/>
        <v>0</v>
      </c>
    </row>
    <row r="15" spans="1:46" x14ac:dyDescent="0.25">
      <c r="A15" s="62">
        <v>3</v>
      </c>
      <c r="B15" t="s">
        <v>47</v>
      </c>
      <c r="C15" s="31">
        <v>2.8251157407407409E-3</v>
      </c>
      <c r="D15" s="32">
        <v>6.1377314814814454E-4</v>
      </c>
      <c r="E15" s="32"/>
      <c r="F15" s="32"/>
      <c r="H15" s="33">
        <f t="shared" si="0"/>
        <v>0.95649999999999991</v>
      </c>
      <c r="I15" s="33">
        <f t="shared" si="0"/>
        <v>1.0825</v>
      </c>
      <c r="J15" s="34"/>
      <c r="K15" s="35">
        <f t="shared" si="11"/>
        <v>1.462578310257523E-3</v>
      </c>
      <c r="L15" s="36">
        <f t="shared" si="1"/>
        <v>1.2710152450810109E-3</v>
      </c>
      <c r="M15" s="36">
        <f t="shared" si="2"/>
        <v>0</v>
      </c>
      <c r="N15" s="36">
        <f t="shared" si="3"/>
        <v>0</v>
      </c>
      <c r="O15" s="37">
        <f t="shared" si="4"/>
        <v>2.7335935553385341E-3</v>
      </c>
      <c r="Q15" s="38" t="s">
        <v>37</v>
      </c>
      <c r="R15" s="39" t="s">
        <v>41</v>
      </c>
      <c r="S15" s="39"/>
      <c r="T15" s="40"/>
      <c r="U15" s="41" t="s">
        <v>44</v>
      </c>
      <c r="V15" s="42">
        <f t="shared" si="5"/>
        <v>0.95649999999999991</v>
      </c>
      <c r="W15" s="43">
        <v>1.0825</v>
      </c>
      <c r="X15" s="5">
        <f t="shared" si="6"/>
        <v>2</v>
      </c>
      <c r="Y15">
        <v>0.96799999999999997</v>
      </c>
      <c r="Z15">
        <v>0.94499999999999995</v>
      </c>
      <c r="AA15">
        <v>0</v>
      </c>
      <c r="AB15">
        <v>0</v>
      </c>
      <c r="AC15">
        <v>5</v>
      </c>
      <c r="AD15" s="32">
        <v>1.462962962962963E-2</v>
      </c>
      <c r="AE15" s="32">
        <v>1.745474537037037E-2</v>
      </c>
      <c r="AF15" s="36">
        <f t="shared" si="7"/>
        <v>2.8251157407407409E-3</v>
      </c>
      <c r="AH15" s="32">
        <v>2.4351851851851857E-2</v>
      </c>
      <c r="AI15" s="32">
        <v>2.4965625000000002E-2</v>
      </c>
      <c r="AJ15" s="36">
        <f t="shared" si="8"/>
        <v>6.1377314814814454E-4</v>
      </c>
      <c r="AK15" s="14"/>
      <c r="AL15" s="32"/>
      <c r="AM15" s="32"/>
      <c r="AN15" s="36">
        <f t="shared" si="9"/>
        <v>0</v>
      </c>
      <c r="AP15" s="32"/>
      <c r="AQ15" s="32"/>
      <c r="AR15" s="36">
        <f t="shared" si="10"/>
        <v>0</v>
      </c>
    </row>
    <row r="16" spans="1:46" x14ac:dyDescent="0.25">
      <c r="A16" s="62">
        <v>5</v>
      </c>
      <c r="B16" t="s">
        <v>48</v>
      </c>
      <c r="C16" s="31">
        <v>3.133680555555558E-3</v>
      </c>
      <c r="D16" s="32">
        <v>6.8518518518518104E-4</v>
      </c>
      <c r="E16" s="32"/>
      <c r="F16" s="32"/>
      <c r="H16" s="33">
        <f t="shared" si="0"/>
        <v>0.93149999999999999</v>
      </c>
      <c r="I16" s="33">
        <f t="shared" si="0"/>
        <v>1.0825</v>
      </c>
      <c r="J16" s="34"/>
      <c r="K16" s="35">
        <f t="shared" si="11"/>
        <v>1.5799214355468761E-3</v>
      </c>
      <c r="L16" s="36">
        <f t="shared" si="1"/>
        <v>1.3818112499999916E-3</v>
      </c>
      <c r="M16" s="36">
        <f t="shared" si="2"/>
        <v>0</v>
      </c>
      <c r="N16" s="36">
        <f t="shared" si="3"/>
        <v>0</v>
      </c>
      <c r="O16" s="37">
        <f t="shared" si="4"/>
        <v>2.9617326855468674E-3</v>
      </c>
      <c r="Q16" s="38" t="s">
        <v>41</v>
      </c>
      <c r="R16" s="39" t="s">
        <v>40</v>
      </c>
      <c r="S16" s="39"/>
      <c r="T16" s="40"/>
      <c r="U16" s="41" t="s">
        <v>44</v>
      </c>
      <c r="V16" s="42">
        <f t="shared" si="5"/>
        <v>0.93149999999999999</v>
      </c>
      <c r="W16" s="43">
        <v>1.0825</v>
      </c>
      <c r="X16" s="5">
        <f t="shared" si="6"/>
        <v>2</v>
      </c>
      <c r="Y16">
        <v>0.94499999999999995</v>
      </c>
      <c r="Z16">
        <v>0.91800000000000004</v>
      </c>
      <c r="AA16">
        <v>0</v>
      </c>
      <c r="AB16">
        <v>0</v>
      </c>
      <c r="AC16">
        <v>7</v>
      </c>
      <c r="AD16" s="32">
        <v>1.5301157407407407E-2</v>
      </c>
      <c r="AE16" s="32">
        <v>1.8434837962962965E-2</v>
      </c>
      <c r="AF16" s="36">
        <f t="shared" si="7"/>
        <v>3.133680555555558E-3</v>
      </c>
      <c r="AH16" s="32">
        <v>2.4742592592592594E-2</v>
      </c>
      <c r="AI16" s="32">
        <v>2.5427777777777775E-2</v>
      </c>
      <c r="AJ16" s="36">
        <f t="shared" si="8"/>
        <v>6.8518518518518104E-4</v>
      </c>
      <c r="AK16" s="14"/>
      <c r="AL16" s="32"/>
      <c r="AM16" s="32"/>
      <c r="AN16" s="36">
        <f t="shared" si="9"/>
        <v>0</v>
      </c>
      <c r="AP16" s="32"/>
      <c r="AQ16" s="32"/>
      <c r="AR16" s="36">
        <f t="shared" si="10"/>
        <v>0</v>
      </c>
    </row>
    <row r="17" spans="1:44" x14ac:dyDescent="0.25">
      <c r="A17" s="62">
        <v>6</v>
      </c>
      <c r="B17" t="s">
        <v>49</v>
      </c>
      <c r="C17" s="31">
        <v>3.1866898148148141E-3</v>
      </c>
      <c r="D17" s="32">
        <v>7.1747685185185109E-4</v>
      </c>
      <c r="E17" s="32"/>
      <c r="F17" s="32"/>
      <c r="H17" s="33">
        <f t="shared" si="0"/>
        <v>0.95699999999999996</v>
      </c>
      <c r="I17" s="33">
        <f t="shared" si="0"/>
        <v>1.0825</v>
      </c>
      <c r="J17" s="34"/>
      <c r="K17" s="35">
        <f t="shared" si="11"/>
        <v>1.6506296401909717E-3</v>
      </c>
      <c r="L17" s="36">
        <f t="shared" si="1"/>
        <v>1.4865438767361094E-3</v>
      </c>
      <c r="M17" s="36">
        <f t="shared" si="2"/>
        <v>0</v>
      </c>
      <c r="N17" s="36">
        <f t="shared" si="3"/>
        <v>0</v>
      </c>
      <c r="O17" s="37">
        <f t="shared" si="4"/>
        <v>3.137173516927081E-3</v>
      </c>
      <c r="Q17" s="38" t="s">
        <v>50</v>
      </c>
      <c r="R17" s="39" t="s">
        <v>50</v>
      </c>
      <c r="S17" s="39"/>
      <c r="T17" s="40"/>
      <c r="U17" s="41" t="s">
        <v>44</v>
      </c>
      <c r="V17" s="42">
        <f t="shared" si="5"/>
        <v>0.95699999999999996</v>
      </c>
      <c r="W17" s="43">
        <v>1.0825</v>
      </c>
      <c r="X17" s="5">
        <f t="shared" si="6"/>
        <v>2</v>
      </c>
      <c r="Y17">
        <v>0.95699999999999996</v>
      </c>
      <c r="Z17">
        <v>0.95699999999999996</v>
      </c>
      <c r="AA17">
        <v>0</v>
      </c>
      <c r="AB17">
        <v>0</v>
      </c>
      <c r="AC17">
        <v>6</v>
      </c>
      <c r="AD17" s="32">
        <v>1.5006018518518521E-2</v>
      </c>
      <c r="AE17" s="32">
        <v>1.8192708333333335E-2</v>
      </c>
      <c r="AF17" s="36">
        <f t="shared" si="7"/>
        <v>3.1866898148148141E-3</v>
      </c>
      <c r="AH17" s="32">
        <v>2.4755671296296296E-2</v>
      </c>
      <c r="AI17" s="32">
        <v>2.5473148148148148E-2</v>
      </c>
      <c r="AJ17" s="36">
        <f t="shared" si="8"/>
        <v>7.1747685185185109E-4</v>
      </c>
      <c r="AK17" s="14"/>
      <c r="AL17" s="32"/>
      <c r="AM17" s="32"/>
      <c r="AN17" s="36">
        <f t="shared" si="9"/>
        <v>0</v>
      </c>
      <c r="AP17" s="32"/>
      <c r="AQ17" s="32"/>
      <c r="AR17" s="36">
        <f t="shared" si="10"/>
        <v>0</v>
      </c>
    </row>
    <row r="18" spans="1:44" x14ac:dyDescent="0.25">
      <c r="A18" s="62">
        <v>7</v>
      </c>
      <c r="B18" t="s">
        <v>51</v>
      </c>
      <c r="C18" s="31">
        <v>3.8047453703703715E-3</v>
      </c>
      <c r="D18" s="32">
        <v>8.4837962962963295E-4</v>
      </c>
      <c r="E18" s="32"/>
      <c r="F18" s="32"/>
      <c r="H18" s="33">
        <f t="shared" si="0"/>
        <v>0.89100000000000001</v>
      </c>
      <c r="I18" s="33">
        <f t="shared" si="0"/>
        <v>1</v>
      </c>
      <c r="J18" s="34"/>
      <c r="K18" s="35">
        <f t="shared" si="11"/>
        <v>1.6950140625000005E-3</v>
      </c>
      <c r="L18" s="36">
        <f t="shared" si="1"/>
        <v>1.511812500000006E-3</v>
      </c>
      <c r="M18" s="36">
        <f t="shared" si="2"/>
        <v>0</v>
      </c>
      <c r="N18" s="36">
        <f t="shared" si="3"/>
        <v>0</v>
      </c>
      <c r="O18" s="37">
        <f t="shared" si="4"/>
        <v>3.2068265625000065E-3</v>
      </c>
      <c r="Q18" s="38" t="s">
        <v>46</v>
      </c>
      <c r="R18" s="39"/>
      <c r="S18" s="39"/>
      <c r="T18" s="40"/>
      <c r="U18" s="41" t="s">
        <v>30</v>
      </c>
      <c r="V18" s="42">
        <f t="shared" si="5"/>
        <v>0.89100000000000001</v>
      </c>
      <c r="W18" s="43">
        <v>1</v>
      </c>
      <c r="X18" s="5">
        <f t="shared" si="6"/>
        <v>1</v>
      </c>
      <c r="Y18">
        <v>0.89100000000000001</v>
      </c>
      <c r="Z18">
        <v>0</v>
      </c>
      <c r="AA18">
        <v>0</v>
      </c>
      <c r="AB18">
        <v>0</v>
      </c>
      <c r="AC18">
        <v>10</v>
      </c>
      <c r="AD18" s="32">
        <v>1.6273148148148148E-2</v>
      </c>
      <c r="AE18" s="32">
        <v>2.0077893518518519E-2</v>
      </c>
      <c r="AF18" s="36">
        <f t="shared" si="7"/>
        <v>3.8047453703703715E-3</v>
      </c>
      <c r="AH18" s="32">
        <v>2.5688773148148148E-2</v>
      </c>
      <c r="AI18" s="32">
        <v>2.6537152777777781E-2</v>
      </c>
      <c r="AJ18" s="36">
        <f t="shared" si="8"/>
        <v>8.4837962962963295E-4</v>
      </c>
      <c r="AK18" s="14"/>
      <c r="AL18" s="32"/>
      <c r="AM18" s="32"/>
      <c r="AN18" s="36">
        <f t="shared" si="9"/>
        <v>0</v>
      </c>
      <c r="AP18" s="32"/>
      <c r="AQ18" s="32"/>
      <c r="AR18" s="36">
        <f t="shared" si="10"/>
        <v>0</v>
      </c>
    </row>
    <row r="19" spans="1:44" x14ac:dyDescent="0.25">
      <c r="A19" s="62">
        <v>9</v>
      </c>
      <c r="B19" t="s">
        <v>52</v>
      </c>
      <c r="C19" s="31">
        <v>3.3630787037037049E-3</v>
      </c>
      <c r="D19" s="32">
        <v>7.5787037037037749E-4</v>
      </c>
      <c r="E19" s="32"/>
      <c r="F19" s="32"/>
      <c r="H19" s="33">
        <f t="shared" si="0"/>
        <v>0.93149999999999999</v>
      </c>
      <c r="I19" s="33">
        <f t="shared" si="0"/>
        <v>1.0825</v>
      </c>
      <c r="J19" s="34"/>
      <c r="K19" s="35">
        <f t="shared" si="11"/>
        <v>1.6955781035156256E-3</v>
      </c>
      <c r="L19" s="36">
        <f t="shared" si="1"/>
        <v>1.5283952812500143E-3</v>
      </c>
      <c r="M19" s="36">
        <f t="shared" si="2"/>
        <v>0</v>
      </c>
      <c r="N19" s="36">
        <f t="shared" si="3"/>
        <v>0</v>
      </c>
      <c r="O19" s="37">
        <f t="shared" si="4"/>
        <v>3.2239733847656401E-3</v>
      </c>
      <c r="Q19" s="38" t="s">
        <v>41</v>
      </c>
      <c r="R19" s="39" t="s">
        <v>40</v>
      </c>
      <c r="S19" s="39"/>
      <c r="T19" s="40"/>
      <c r="U19" s="41" t="s">
        <v>44</v>
      </c>
      <c r="V19" s="42">
        <f t="shared" si="5"/>
        <v>0.93149999999999999</v>
      </c>
      <c r="W19" s="43">
        <v>1.0825</v>
      </c>
      <c r="X19" s="5">
        <f t="shared" si="6"/>
        <v>2</v>
      </c>
      <c r="Y19">
        <v>0.94499999999999995</v>
      </c>
      <c r="Z19">
        <v>0.91800000000000004</v>
      </c>
      <c r="AA19">
        <v>0</v>
      </c>
      <c r="AB19">
        <v>0</v>
      </c>
      <c r="AC19">
        <v>8</v>
      </c>
      <c r="AD19" s="32">
        <v>1.5698611111111111E-2</v>
      </c>
      <c r="AE19" s="32">
        <v>1.9061689814814816E-2</v>
      </c>
      <c r="AF19" s="36">
        <f t="shared" si="7"/>
        <v>3.3630787037037049E-3</v>
      </c>
      <c r="AH19" s="32">
        <v>2.5127314814814811E-2</v>
      </c>
      <c r="AI19" s="32">
        <v>2.5885185185185188E-2</v>
      </c>
      <c r="AJ19" s="36">
        <f t="shared" si="8"/>
        <v>7.5787037037037749E-4</v>
      </c>
      <c r="AK19" s="14"/>
      <c r="AL19" s="32"/>
      <c r="AM19" s="32"/>
      <c r="AN19" s="36">
        <f t="shared" si="9"/>
        <v>0</v>
      </c>
      <c r="AP19" s="32"/>
      <c r="AQ19" s="32"/>
      <c r="AR19" s="36">
        <f t="shared" si="10"/>
        <v>0</v>
      </c>
    </row>
    <row r="20" spans="1:44" x14ac:dyDescent="0.25">
      <c r="A20" s="62">
        <v>10</v>
      </c>
      <c r="B20" t="s">
        <v>53</v>
      </c>
      <c r="C20" s="31">
        <v>3.339814814814818E-3</v>
      </c>
      <c r="D20" s="32">
        <v>7.9097222222222069E-4</v>
      </c>
      <c r="E20" s="32"/>
      <c r="F20" s="32"/>
      <c r="H20" s="33">
        <f t="shared" si="0"/>
        <v>0.94300000000000006</v>
      </c>
      <c r="I20" s="33">
        <f t="shared" si="0"/>
        <v>1.0825</v>
      </c>
      <c r="J20" s="34"/>
      <c r="K20" s="35">
        <f t="shared" si="11"/>
        <v>1.7046373067129647E-3</v>
      </c>
      <c r="L20" s="36">
        <f t="shared" si="1"/>
        <v>1.6148449340277749E-3</v>
      </c>
      <c r="M20" s="36">
        <f t="shared" si="2"/>
        <v>0</v>
      </c>
      <c r="N20" s="36">
        <f t="shared" si="3"/>
        <v>0</v>
      </c>
      <c r="O20" s="37">
        <f t="shared" si="4"/>
        <v>3.3194822407407393E-3</v>
      </c>
      <c r="Q20" s="38" t="s">
        <v>37</v>
      </c>
      <c r="R20" s="39" t="s">
        <v>40</v>
      </c>
      <c r="S20" s="39"/>
      <c r="T20" s="40"/>
      <c r="U20" s="41" t="s">
        <v>44</v>
      </c>
      <c r="V20" s="42">
        <f t="shared" si="5"/>
        <v>0.94300000000000006</v>
      </c>
      <c r="W20" s="43">
        <v>1.0825</v>
      </c>
      <c r="X20" s="5">
        <f t="shared" si="6"/>
        <v>2</v>
      </c>
      <c r="Y20">
        <v>0.96799999999999997</v>
      </c>
      <c r="Z20">
        <v>0.91800000000000004</v>
      </c>
      <c r="AA20">
        <v>0</v>
      </c>
      <c r="AB20">
        <v>0</v>
      </c>
      <c r="AC20">
        <v>4</v>
      </c>
      <c r="AD20" s="32">
        <v>1.4368402777777777E-2</v>
      </c>
      <c r="AE20" s="32">
        <v>1.7708217592592595E-2</v>
      </c>
      <c r="AF20" s="36">
        <f t="shared" si="7"/>
        <v>3.339814814814818E-3</v>
      </c>
      <c r="AH20" s="32">
        <v>2.4340277777777777E-2</v>
      </c>
      <c r="AI20" s="32">
        <v>2.5131249999999997E-2</v>
      </c>
      <c r="AJ20" s="36">
        <f t="shared" si="8"/>
        <v>7.9097222222222069E-4</v>
      </c>
      <c r="AK20" s="14"/>
      <c r="AL20" s="32"/>
      <c r="AM20" s="32"/>
      <c r="AN20" s="36">
        <f t="shared" si="9"/>
        <v>0</v>
      </c>
      <c r="AP20" s="32"/>
      <c r="AQ20" s="32"/>
      <c r="AR20" s="36">
        <f t="shared" si="10"/>
        <v>0</v>
      </c>
    </row>
    <row r="21" spans="1:44" x14ac:dyDescent="0.25">
      <c r="A21" s="62">
        <v>11</v>
      </c>
      <c r="B21" t="s">
        <v>54</v>
      </c>
      <c r="C21" s="31">
        <v>4.3040509259259247E-3</v>
      </c>
      <c r="D21" s="32">
        <v>8.6064814814814858E-4</v>
      </c>
      <c r="E21" s="32"/>
      <c r="F21" s="32"/>
      <c r="H21" s="33">
        <f t="shared" si="0"/>
        <v>0.85366666666666668</v>
      </c>
      <c r="I21" s="33">
        <f t="shared" si="0"/>
        <v>1.04</v>
      </c>
      <c r="J21" s="34"/>
      <c r="K21" s="35">
        <f t="shared" si="11"/>
        <v>1.9105968996913575E-3</v>
      </c>
      <c r="L21" s="36">
        <f t="shared" si="1"/>
        <v>1.5281898024691366E-3</v>
      </c>
      <c r="M21" s="36">
        <f t="shared" si="2"/>
        <v>0</v>
      </c>
      <c r="N21" s="36">
        <f t="shared" si="3"/>
        <v>0</v>
      </c>
      <c r="O21" s="37">
        <f t="shared" si="4"/>
        <v>3.4387867021604939E-3</v>
      </c>
      <c r="Q21" s="38" t="s">
        <v>33</v>
      </c>
      <c r="R21" s="39" t="s">
        <v>32</v>
      </c>
      <c r="S21" s="39" t="s">
        <v>32</v>
      </c>
      <c r="T21" s="40"/>
      <c r="U21" s="41" t="s">
        <v>55</v>
      </c>
      <c r="V21" s="42">
        <f t="shared" si="5"/>
        <v>0.85366666666666668</v>
      </c>
      <c r="W21" s="43">
        <v>1.04</v>
      </c>
      <c r="X21" s="5">
        <f t="shared" si="6"/>
        <v>3</v>
      </c>
      <c r="Y21">
        <v>0.86099999999999999</v>
      </c>
      <c r="Z21">
        <v>0.85</v>
      </c>
      <c r="AA21">
        <v>0.85</v>
      </c>
      <c r="AB21">
        <v>0</v>
      </c>
      <c r="AC21">
        <v>1</v>
      </c>
      <c r="AD21" s="32">
        <v>1.3784722222222224E-2</v>
      </c>
      <c r="AE21" s="32">
        <v>1.8088773148148149E-2</v>
      </c>
      <c r="AF21" s="36">
        <f t="shared" si="7"/>
        <v>4.3040509259259247E-3</v>
      </c>
      <c r="AH21" s="32">
        <v>2.3881944444444445E-2</v>
      </c>
      <c r="AI21" s="32">
        <v>2.4742592592592594E-2</v>
      </c>
      <c r="AJ21" s="36">
        <f t="shared" si="8"/>
        <v>8.6064814814814858E-4</v>
      </c>
      <c r="AK21" s="14"/>
      <c r="AL21" s="32">
        <v>6.9571759259259257E-3</v>
      </c>
      <c r="AM21" s="32">
        <v>8.3460648148148148E-3</v>
      </c>
      <c r="AN21" s="36">
        <f t="shared" si="9"/>
        <v>1.3888888888888892E-3</v>
      </c>
      <c r="AP21" s="32">
        <v>6.9571759259259257E-3</v>
      </c>
      <c r="AQ21" s="32">
        <v>8.3460648148148148E-3</v>
      </c>
      <c r="AR21" s="36">
        <f t="shared" si="10"/>
        <v>1.3888888888888892E-3</v>
      </c>
    </row>
    <row r="22" spans="1:44" x14ac:dyDescent="0.25">
      <c r="A22" s="62">
        <v>12</v>
      </c>
      <c r="B22" t="s">
        <v>56</v>
      </c>
      <c r="C22" s="31">
        <v>3.4777777777777776E-3</v>
      </c>
      <c r="D22" s="32">
        <v>1.1506944444444472E-3</v>
      </c>
      <c r="E22" s="32"/>
      <c r="F22" s="32"/>
      <c r="H22" s="33">
        <f t="shared" si="0"/>
        <v>0.90899999999999992</v>
      </c>
      <c r="I22" s="33">
        <f t="shared" si="0"/>
        <v>0.98250000000000004</v>
      </c>
      <c r="J22" s="34"/>
      <c r="K22" s="35">
        <f t="shared" si="11"/>
        <v>1.5529886249999998E-3</v>
      </c>
      <c r="L22" s="36">
        <f t="shared" si="1"/>
        <v>2.0553531562500049E-3</v>
      </c>
      <c r="M22" s="36">
        <f t="shared" si="2"/>
        <v>0</v>
      </c>
      <c r="N22" s="36">
        <f t="shared" si="3"/>
        <v>0</v>
      </c>
      <c r="O22" s="37">
        <f t="shared" si="4"/>
        <v>3.6083417812500049E-3</v>
      </c>
      <c r="Q22" s="38" t="s">
        <v>57</v>
      </c>
      <c r="R22" s="39" t="s">
        <v>40</v>
      </c>
      <c r="S22" s="39" t="s">
        <v>41</v>
      </c>
      <c r="T22" s="40"/>
      <c r="U22" s="41" t="s">
        <v>58</v>
      </c>
      <c r="V22" s="42">
        <f t="shared" si="5"/>
        <v>0.90899999999999992</v>
      </c>
      <c r="W22" s="43">
        <v>0.98250000000000004</v>
      </c>
      <c r="X22" s="5">
        <f t="shared" si="6"/>
        <v>3</v>
      </c>
      <c r="Y22">
        <v>0.86399999999999999</v>
      </c>
      <c r="Z22">
        <v>0.91800000000000004</v>
      </c>
      <c r="AA22">
        <v>0.94499999999999995</v>
      </c>
      <c r="AB22">
        <v>0</v>
      </c>
      <c r="AC22">
        <v>11</v>
      </c>
      <c r="AD22" s="32">
        <v>1.6635185185185187E-2</v>
      </c>
      <c r="AE22" s="32">
        <v>2.0112962962962964E-2</v>
      </c>
      <c r="AF22" s="36">
        <f t="shared" si="7"/>
        <v>3.4777777777777776E-3</v>
      </c>
      <c r="AH22" s="32">
        <v>2.5689351851851852E-2</v>
      </c>
      <c r="AI22" s="32">
        <v>2.6840046296296299E-2</v>
      </c>
      <c r="AJ22" s="36">
        <f t="shared" si="8"/>
        <v>1.1506944444444472E-3</v>
      </c>
      <c r="AK22" s="14"/>
      <c r="AL22" s="32"/>
      <c r="AM22" s="32"/>
      <c r="AN22" s="36">
        <f t="shared" si="9"/>
        <v>0</v>
      </c>
      <c r="AP22" s="32"/>
      <c r="AQ22" s="32"/>
      <c r="AR22" s="36">
        <f t="shared" si="10"/>
        <v>0</v>
      </c>
    </row>
    <row r="23" spans="1:44" hidden="1" outlineLevel="1" x14ac:dyDescent="0.25">
      <c r="B23" t="s">
        <v>59</v>
      </c>
      <c r="C23" s="31"/>
      <c r="D23" s="31"/>
      <c r="E23" s="31"/>
      <c r="F23" s="31"/>
      <c r="H23" s="33">
        <f t="shared" si="0"/>
        <v>1</v>
      </c>
      <c r="I23" s="33">
        <f t="shared" si="0"/>
        <v>1</v>
      </c>
      <c r="J23" s="34"/>
      <c r="K23" s="35">
        <f t="shared" si="11"/>
        <v>0</v>
      </c>
      <c r="L23" s="36">
        <f t="shared" si="1"/>
        <v>0</v>
      </c>
      <c r="M23" s="36">
        <f t="shared" si="2"/>
        <v>0</v>
      </c>
      <c r="N23" s="36">
        <f t="shared" si="3"/>
        <v>0</v>
      </c>
      <c r="O23" s="37">
        <f t="shared" ref="O23:O26" si="12">SUM(K23:N23)</f>
        <v>0</v>
      </c>
      <c r="Q23" s="38" t="s">
        <v>36</v>
      </c>
      <c r="R23" s="39" t="s">
        <v>36</v>
      </c>
      <c r="S23" s="39" t="s">
        <v>36</v>
      </c>
      <c r="T23" s="40" t="s">
        <v>36</v>
      </c>
      <c r="U23" s="41" t="s">
        <v>30</v>
      </c>
      <c r="V23" s="42">
        <f t="shared" ref="V23:V26" si="13">SUM(Y23:AB23)/X23</f>
        <v>1</v>
      </c>
      <c r="W23" s="43">
        <v>1</v>
      </c>
      <c r="X23" s="5">
        <f t="shared" si="6"/>
        <v>4</v>
      </c>
      <c r="Y23">
        <v>1</v>
      </c>
      <c r="Z23">
        <v>1</v>
      </c>
      <c r="AA23">
        <v>1</v>
      </c>
      <c r="AB23">
        <v>1</v>
      </c>
      <c r="AD23" s="32"/>
      <c r="AE23" s="32"/>
      <c r="AF23" s="36">
        <f t="shared" si="7"/>
        <v>0</v>
      </c>
      <c r="AH23" s="32"/>
      <c r="AI23" s="32"/>
      <c r="AJ23" s="36">
        <f t="shared" si="8"/>
        <v>0</v>
      </c>
      <c r="AL23" s="32"/>
      <c r="AM23" s="32"/>
      <c r="AN23" s="36">
        <f t="shared" si="9"/>
        <v>0</v>
      </c>
      <c r="AP23" s="32"/>
      <c r="AQ23" s="32"/>
      <c r="AR23" s="36">
        <f t="shared" si="10"/>
        <v>0</v>
      </c>
    </row>
    <row r="24" spans="1:44" hidden="1" outlineLevel="1" x14ac:dyDescent="0.25">
      <c r="B24" t="s">
        <v>60</v>
      </c>
      <c r="C24" s="31"/>
      <c r="D24" s="31"/>
      <c r="E24" s="31"/>
      <c r="F24" s="31"/>
      <c r="H24" s="33">
        <f t="shared" si="0"/>
        <v>1</v>
      </c>
      <c r="I24" s="33">
        <f t="shared" si="0"/>
        <v>1</v>
      </c>
      <c r="J24" s="34"/>
      <c r="K24" s="35">
        <f t="shared" si="11"/>
        <v>0</v>
      </c>
      <c r="L24" s="36">
        <f t="shared" si="1"/>
        <v>0</v>
      </c>
      <c r="M24" s="36">
        <f t="shared" si="2"/>
        <v>0</v>
      </c>
      <c r="N24" s="36">
        <f t="shared" si="3"/>
        <v>0</v>
      </c>
      <c r="O24" s="37">
        <f t="shared" si="12"/>
        <v>0</v>
      </c>
      <c r="Q24" s="38" t="s">
        <v>36</v>
      </c>
      <c r="R24" s="39" t="s">
        <v>36</v>
      </c>
      <c r="S24" s="39" t="s">
        <v>36</v>
      </c>
      <c r="T24" s="40" t="s">
        <v>36</v>
      </c>
      <c r="U24" s="41" t="s">
        <v>30</v>
      </c>
      <c r="V24" s="42">
        <f t="shared" si="13"/>
        <v>1</v>
      </c>
      <c r="W24" s="43">
        <v>1</v>
      </c>
      <c r="X24" s="5">
        <f t="shared" si="6"/>
        <v>4</v>
      </c>
      <c r="Y24">
        <v>1</v>
      </c>
      <c r="Z24">
        <v>1</v>
      </c>
      <c r="AA24">
        <v>1</v>
      </c>
      <c r="AB24">
        <v>1</v>
      </c>
      <c r="AD24" s="32"/>
      <c r="AE24" s="32"/>
      <c r="AF24" s="36">
        <f t="shared" si="7"/>
        <v>0</v>
      </c>
      <c r="AH24" s="32"/>
      <c r="AI24" s="32"/>
      <c r="AJ24" s="36">
        <f t="shared" si="8"/>
        <v>0</v>
      </c>
      <c r="AL24" s="32"/>
      <c r="AM24" s="32"/>
      <c r="AN24" s="36">
        <f t="shared" si="9"/>
        <v>0</v>
      </c>
      <c r="AP24" s="32"/>
      <c r="AQ24" s="32"/>
      <c r="AR24" s="36">
        <f t="shared" si="10"/>
        <v>0</v>
      </c>
    </row>
    <row r="25" spans="1:44" hidden="1" outlineLevel="1" x14ac:dyDescent="0.25">
      <c r="B25" t="s">
        <v>61</v>
      </c>
      <c r="C25" s="31"/>
      <c r="D25" s="31"/>
      <c r="E25" s="31"/>
      <c r="F25" s="31"/>
      <c r="H25" s="33">
        <f t="shared" ref="H25:I26" si="14">V25</f>
        <v>1</v>
      </c>
      <c r="I25" s="33">
        <f t="shared" si="14"/>
        <v>1</v>
      </c>
      <c r="J25" s="34"/>
      <c r="K25" s="35">
        <f t="shared" si="11"/>
        <v>0</v>
      </c>
      <c r="L25" s="36">
        <f t="shared" si="1"/>
        <v>0</v>
      </c>
      <c r="M25" s="36">
        <f t="shared" si="2"/>
        <v>0</v>
      </c>
      <c r="N25" s="36">
        <f t="shared" si="3"/>
        <v>0</v>
      </c>
      <c r="O25" s="37">
        <f t="shared" si="12"/>
        <v>0</v>
      </c>
      <c r="Q25" s="38" t="s">
        <v>36</v>
      </c>
      <c r="R25" s="39" t="s">
        <v>36</v>
      </c>
      <c r="S25" s="39" t="s">
        <v>36</v>
      </c>
      <c r="T25" s="40" t="s">
        <v>36</v>
      </c>
      <c r="U25" s="41" t="s">
        <v>30</v>
      </c>
      <c r="V25" s="42">
        <f t="shared" si="13"/>
        <v>1</v>
      </c>
      <c r="W25" s="43">
        <v>1</v>
      </c>
      <c r="X25" s="5">
        <f t="shared" si="6"/>
        <v>4</v>
      </c>
      <c r="Y25">
        <v>1</v>
      </c>
      <c r="Z25">
        <v>1</v>
      </c>
      <c r="AA25">
        <v>1</v>
      </c>
      <c r="AB25">
        <v>1</v>
      </c>
      <c r="AD25" s="32"/>
      <c r="AE25" s="32"/>
      <c r="AF25" s="36">
        <f t="shared" si="7"/>
        <v>0</v>
      </c>
      <c r="AH25" s="32"/>
      <c r="AI25" s="32"/>
      <c r="AJ25" s="36">
        <f t="shared" si="8"/>
        <v>0</v>
      </c>
      <c r="AL25" s="32"/>
      <c r="AM25" s="32"/>
      <c r="AN25" s="36">
        <f t="shared" si="9"/>
        <v>0</v>
      </c>
      <c r="AP25" s="32"/>
      <c r="AQ25" s="32"/>
      <c r="AR25" s="36">
        <f t="shared" si="10"/>
        <v>0</v>
      </c>
    </row>
    <row r="26" spans="1:44" hidden="1" outlineLevel="1" x14ac:dyDescent="0.25">
      <c r="B26" t="s">
        <v>62</v>
      </c>
      <c r="C26" s="31"/>
      <c r="D26" s="31"/>
      <c r="E26" s="31"/>
      <c r="F26" s="31"/>
      <c r="H26" s="33">
        <f t="shared" si="14"/>
        <v>1</v>
      </c>
      <c r="I26" s="33">
        <f t="shared" si="14"/>
        <v>1</v>
      </c>
      <c r="J26" s="34"/>
      <c r="K26" s="35">
        <f t="shared" si="11"/>
        <v>0</v>
      </c>
      <c r="L26" s="36">
        <f t="shared" si="1"/>
        <v>0</v>
      </c>
      <c r="M26" s="36">
        <f t="shared" si="2"/>
        <v>0</v>
      </c>
      <c r="N26" s="36">
        <f t="shared" si="3"/>
        <v>0</v>
      </c>
      <c r="O26" s="37">
        <f t="shared" si="12"/>
        <v>0</v>
      </c>
      <c r="Q26" s="38" t="s">
        <v>36</v>
      </c>
      <c r="R26" s="39" t="s">
        <v>36</v>
      </c>
      <c r="S26" s="39" t="s">
        <v>36</v>
      </c>
      <c r="T26" s="40" t="s">
        <v>36</v>
      </c>
      <c r="U26" s="41" t="s">
        <v>30</v>
      </c>
      <c r="V26" s="42">
        <f t="shared" si="13"/>
        <v>1</v>
      </c>
      <c r="W26" s="43">
        <v>1</v>
      </c>
      <c r="X26" s="5">
        <f t="shared" si="6"/>
        <v>4</v>
      </c>
      <c r="Y26">
        <v>1</v>
      </c>
      <c r="Z26">
        <v>1</v>
      </c>
      <c r="AA26">
        <v>1</v>
      </c>
      <c r="AB26">
        <v>1</v>
      </c>
      <c r="AD26" s="32"/>
      <c r="AE26" s="32"/>
      <c r="AF26" s="36">
        <f t="shared" si="7"/>
        <v>0</v>
      </c>
      <c r="AH26" s="32"/>
      <c r="AI26" s="32"/>
      <c r="AJ26" s="36">
        <f t="shared" si="8"/>
        <v>0</v>
      </c>
      <c r="AL26" s="32"/>
      <c r="AM26" s="32"/>
      <c r="AN26" s="36">
        <f t="shared" si="9"/>
        <v>0</v>
      </c>
      <c r="AP26" s="32"/>
      <c r="AQ26" s="32"/>
      <c r="AR26" s="36">
        <f t="shared" si="10"/>
        <v>0</v>
      </c>
    </row>
    <row r="27" spans="1:44" ht="15.75" collapsed="1" thickBot="1" x14ac:dyDescent="0.3">
      <c r="K27" s="44"/>
      <c r="L27" s="45"/>
      <c r="M27" s="45"/>
      <c r="N27" s="45"/>
      <c r="O27" s="46"/>
      <c r="Q27" s="47"/>
      <c r="R27" s="48"/>
      <c r="S27" s="48"/>
      <c r="T27" s="49"/>
      <c r="U27" s="50"/>
      <c r="W27" s="43"/>
    </row>
    <row r="28" spans="1:44" hidden="1" outlineLevel="1" x14ac:dyDescent="0.25">
      <c r="B28" t="s">
        <v>63</v>
      </c>
      <c r="W28" s="43"/>
    </row>
    <row r="29" spans="1:44" hidden="1" outlineLevel="1" x14ac:dyDescent="0.25">
      <c r="C29" s="3" t="s">
        <v>64</v>
      </c>
      <c r="D29" s="3"/>
      <c r="E29" s="3"/>
      <c r="F29" s="3"/>
      <c r="W29" s="43"/>
    </row>
    <row r="30" spans="1:44" hidden="1" outlineLevel="1" x14ac:dyDescent="0.25">
      <c r="C30" s="3" t="s">
        <v>65</v>
      </c>
      <c r="D30" s="3"/>
      <c r="E30" s="3"/>
      <c r="F30" s="3"/>
      <c r="W30" s="43"/>
    </row>
    <row r="31" spans="1:44" hidden="1" outlineLevel="1" x14ac:dyDescent="0.25">
      <c r="C31" s="3" t="s">
        <v>66</v>
      </c>
      <c r="D31" s="3"/>
      <c r="E31" s="3"/>
      <c r="F31" s="3"/>
      <c r="W31" s="43"/>
    </row>
    <row r="32" spans="1:44" hidden="1" outlineLevel="1" x14ac:dyDescent="0.25">
      <c r="C32" s="3" t="s">
        <v>67</v>
      </c>
      <c r="D32" s="3"/>
      <c r="E32" s="3"/>
      <c r="F32" s="3"/>
      <c r="W32" s="43"/>
    </row>
    <row r="33" spans="2:23" hidden="1" outlineLevel="1" x14ac:dyDescent="0.25">
      <c r="C33" s="3"/>
      <c r="D33" s="3"/>
      <c r="E33" s="3"/>
      <c r="F33" s="3"/>
      <c r="W33" s="43"/>
    </row>
    <row r="34" spans="2:23" hidden="1" outlineLevel="1" x14ac:dyDescent="0.25">
      <c r="B34" t="s">
        <v>68</v>
      </c>
      <c r="D34" s="3"/>
      <c r="E34" s="3"/>
      <c r="F34" s="3"/>
      <c r="W34" s="43"/>
    </row>
    <row r="35" spans="2:23" hidden="1" outlineLevel="1" x14ac:dyDescent="0.25">
      <c r="C35" s="3" t="s">
        <v>69</v>
      </c>
      <c r="D35" s="3"/>
      <c r="E35" s="3"/>
      <c r="F35" s="3"/>
      <c r="W35" s="43"/>
    </row>
    <row r="36" spans="2:23" hidden="1" outlineLevel="1" x14ac:dyDescent="0.25">
      <c r="C36" s="3"/>
      <c r="D36" s="3"/>
      <c r="E36" s="3"/>
      <c r="F36" s="3"/>
      <c r="W36" s="43"/>
    </row>
    <row r="37" spans="2:23" hidden="1" outlineLevel="1" x14ac:dyDescent="0.25">
      <c r="B37" t="s">
        <v>70</v>
      </c>
      <c r="D37" s="3"/>
      <c r="E37" s="3"/>
      <c r="F37" s="3"/>
    </row>
    <row r="38" spans="2:23" hidden="1" outlineLevel="1" x14ac:dyDescent="0.25">
      <c r="C38" t="s">
        <v>71</v>
      </c>
      <c r="D38" s="3"/>
      <c r="E38" s="3"/>
      <c r="F38" s="3"/>
    </row>
    <row r="39" spans="2:23" hidden="1" outlineLevel="1" x14ac:dyDescent="0.25">
      <c r="C39" s="3" t="s">
        <v>72</v>
      </c>
      <c r="D39" s="3"/>
      <c r="E39" s="3"/>
      <c r="F39" s="3"/>
    </row>
    <row r="40" spans="2:23" hidden="1" outlineLevel="1" x14ac:dyDescent="0.25">
      <c r="C40" s="3"/>
      <c r="D40" s="3" t="s">
        <v>73</v>
      </c>
      <c r="E40" s="3"/>
      <c r="F40" s="3"/>
    </row>
    <row r="41" spans="2:23" hidden="1" outlineLevel="1" x14ac:dyDescent="0.25">
      <c r="C41" s="3" t="s">
        <v>74</v>
      </c>
      <c r="D41" s="3"/>
      <c r="E41" s="3"/>
      <c r="F41" s="3"/>
    </row>
    <row r="42" spans="2:23" collapsed="1" x14ac:dyDescent="0.25">
      <c r="C42" s="3"/>
      <c r="D42" s="3"/>
      <c r="E42" s="3"/>
      <c r="F42" s="3"/>
    </row>
    <row r="43" spans="2:23" hidden="1" outlineLevel="1" x14ac:dyDescent="0.25">
      <c r="C43" s="3"/>
      <c r="O43" s="3">
        <v>0</v>
      </c>
    </row>
    <row r="44" spans="2:23" hidden="1" outlineLevel="1" x14ac:dyDescent="0.25">
      <c r="C44" s="3"/>
      <c r="O44" s="3">
        <v>2.5038583888888893E-3</v>
      </c>
      <c r="P44">
        <v>1</v>
      </c>
    </row>
    <row r="45" spans="2:23" hidden="1" outlineLevel="1" x14ac:dyDescent="0.25">
      <c r="O45" s="3">
        <v>2.6269981250000001E-3</v>
      </c>
      <c r="P45">
        <v>2</v>
      </c>
    </row>
    <row r="46" spans="2:23" hidden="1" outlineLevel="1" x14ac:dyDescent="0.25">
      <c r="O46" s="3">
        <v>2.6404787500000004E-3</v>
      </c>
      <c r="P46">
        <v>3</v>
      </c>
    </row>
    <row r="47" spans="2:23" hidden="1" outlineLevel="1" x14ac:dyDescent="0.25">
      <c r="O47" s="3">
        <v>2.6903085587384246E-3</v>
      </c>
      <c r="P47">
        <v>4</v>
      </c>
    </row>
    <row r="48" spans="2:23" hidden="1" outlineLevel="1" x14ac:dyDescent="0.25">
      <c r="O48" s="3">
        <v>2.708445445312505E-3</v>
      </c>
      <c r="P48">
        <v>5</v>
      </c>
    </row>
    <row r="49" spans="15:16" hidden="1" outlineLevel="1" x14ac:dyDescent="0.25">
      <c r="O49" s="3">
        <v>2.7335935553385341E-3</v>
      </c>
      <c r="P49">
        <v>6</v>
      </c>
    </row>
    <row r="50" spans="15:16" hidden="1" outlineLevel="1" x14ac:dyDescent="0.25">
      <c r="O50" s="3">
        <v>2.7475154259259259E-3</v>
      </c>
      <c r="P50">
        <v>7</v>
      </c>
    </row>
    <row r="51" spans="15:16" hidden="1" outlineLevel="1" x14ac:dyDescent="0.25">
      <c r="O51" s="3">
        <v>2.9617326855468674E-3</v>
      </c>
      <c r="P51">
        <v>8</v>
      </c>
    </row>
    <row r="52" spans="15:16" hidden="1" outlineLevel="1" x14ac:dyDescent="0.25">
      <c r="O52" s="3">
        <v>3.137173516927081E-3</v>
      </c>
      <c r="P52">
        <v>9</v>
      </c>
    </row>
    <row r="53" spans="15:16" hidden="1" outlineLevel="1" x14ac:dyDescent="0.25">
      <c r="O53" s="3">
        <v>3.2068265625000065E-3</v>
      </c>
      <c r="P53">
        <v>10</v>
      </c>
    </row>
    <row r="54" spans="15:16" hidden="1" outlineLevel="1" x14ac:dyDescent="0.25">
      <c r="O54" s="3">
        <v>3.2144777777777783E-3</v>
      </c>
      <c r="P54">
        <v>11</v>
      </c>
    </row>
    <row r="55" spans="15:16" hidden="1" outlineLevel="1" x14ac:dyDescent="0.25">
      <c r="O55" s="3">
        <v>3.2239733847656401E-3</v>
      </c>
      <c r="P55">
        <v>12</v>
      </c>
    </row>
    <row r="56" spans="15:16" hidden="1" outlineLevel="1" x14ac:dyDescent="0.25">
      <c r="O56" s="3">
        <v>3.3194822407407393E-3</v>
      </c>
      <c r="P56">
        <v>13</v>
      </c>
    </row>
    <row r="57" spans="15:16" hidden="1" outlineLevel="1" x14ac:dyDescent="0.25">
      <c r="O57" s="3">
        <v>3.4387867021604939E-3</v>
      </c>
      <c r="P57">
        <v>14</v>
      </c>
    </row>
    <row r="58" spans="15:16" hidden="1" outlineLevel="1" x14ac:dyDescent="0.25">
      <c r="O58" s="3">
        <v>3.6083417812500049E-3</v>
      </c>
      <c r="P58">
        <v>15</v>
      </c>
    </row>
    <row r="59" spans="15:16" collapsed="1" x14ac:dyDescent="0.25"/>
  </sheetData>
  <mergeCells count="6">
    <mergeCell ref="C8:F8"/>
    <mergeCell ref="Y8:AB8"/>
    <mergeCell ref="K6:O6"/>
    <mergeCell ref="Q6:T6"/>
    <mergeCell ref="V7:V8"/>
    <mergeCell ref="W7:W8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12 juni</vt:lpstr>
      <vt:lpstr>8 mei</vt:lpstr>
      <vt:lpstr>10 apr 21</vt:lpstr>
      <vt:lpstr>20 mrt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2021-04-10T15:52:29Z</dcterms:created>
  <dcterms:modified xsi:type="dcterms:W3CDTF">2021-06-12T19:41:46Z</dcterms:modified>
</cp:coreProperties>
</file>